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76" windowWidth="9570" windowHeight="8820" activeTab="3"/>
  </bookViews>
  <sheets>
    <sheet name="прилож1" sheetId="1" r:id="rId1"/>
    <sheet name="объем поступлений" sheetId="2" r:id="rId2"/>
    <sheet name="прил 3 " sheetId="3" r:id="rId3"/>
    <sheet name="прилож 4" sheetId="4" r:id="rId4"/>
  </sheets>
  <definedNames>
    <definedName name="_xlnm.Print_Area" localSheetId="1">'объем поступлений'!$A$4:$I$58</definedName>
    <definedName name="_xlnm.Print_Area" localSheetId="2">'прил 3 '!$A$1:$N$48</definedName>
    <definedName name="_xlnm.Print_Area" localSheetId="3">'прилож 4'!$B$1:$J$86</definedName>
    <definedName name="_xlnm.Print_Area" localSheetId="0">'прилож1'!$A$2:$O$29</definedName>
  </definedNames>
  <calcPr fullCalcOnLoad="1"/>
</workbook>
</file>

<file path=xl/sharedStrings.xml><?xml version="1.0" encoding="utf-8"?>
<sst xmlns="http://schemas.openxmlformats.org/spreadsheetml/2006/main" count="531" uniqueCount="235">
  <si>
    <t>Коды бюджетной классификации РФ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</si>
  <si>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</si>
  <si>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</si>
  <si>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</si>
  <si>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</si>
  <si>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</si>
  <si>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</si>
  <si>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</si>
  <si>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СОВОКУПНЫЙ ДОХОД</t>
  </si>
  <si>
    <t>Единый сельскохозяйственный налог</t>
  </si>
  <si>
    <t>1 06 00000 00 0000 000</t>
  </si>
  <si>
    <t xml:space="preserve">НАЛОГИ НА ИМУЩЕСТВО 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</si>
  <si>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</si>
  <si>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</si>
  <si>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</si>
  <si>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</si>
  <si>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</si>
  <si>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 xml:space="preserve">                                                                                       «Шиловского сельсовета»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</si>
  <si>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</si>
  <si>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Код</t>
  </si>
  <si>
    <t>Наименование показателей</t>
  </si>
  <si>
    <t>Общегосударственные вопросы</t>
  </si>
  <si>
    <t>ВСЕГО РАСХОДОВ</t>
  </si>
  <si>
    <t>0104</t>
  </si>
  <si>
    <t>0500</t>
  </si>
  <si>
    <t>0801</t>
  </si>
  <si>
    <t>0102</t>
  </si>
  <si>
    <t>1102</t>
  </si>
  <si>
    <t>Всего доходов</t>
  </si>
  <si>
    <t>% исполнения</t>
  </si>
  <si>
    <t>3000</t>
  </si>
  <si>
    <t>Итого расходы бюджетных средств</t>
  </si>
  <si>
    <t>303</t>
  </si>
  <si>
    <t>01</t>
  </si>
  <si>
    <t>02</t>
  </si>
  <si>
    <t>04</t>
  </si>
  <si>
    <t>08</t>
  </si>
  <si>
    <t xml:space="preserve">                                                                                                                            местного бюджета муниципального </t>
  </si>
  <si>
    <t xml:space="preserve"> Утвержденный план  на 2007 г. руб.</t>
  </si>
  <si>
    <t>изменения</t>
  </si>
  <si>
    <t>03</t>
  </si>
  <si>
    <t>0103</t>
  </si>
  <si>
    <t>Рз</t>
  </si>
  <si>
    <t>ПР</t>
  </si>
  <si>
    <t>Сумма плана</t>
  </si>
  <si>
    <t>Функционирование высшего должностного лица субъекта Российской Федерации и органов местного самоуправления</t>
  </si>
  <si>
    <t>Фунционирование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</si>
  <si>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Другие общегосударственные вопросы</t>
  </si>
  <si>
    <t>13</t>
  </si>
  <si>
    <t>Мобилизационная вневойсковая подготовка</t>
  </si>
  <si>
    <t>Защита населения и территории от чрезвычайных ситуаций природного и технического характера,гражданская оборона</t>
  </si>
  <si>
    <t>09</t>
  </si>
  <si>
    <t>Итого расходы от предпринимательской деятельности</t>
  </si>
  <si>
    <t xml:space="preserve">                                                                            </t>
  </si>
  <si>
    <t>Код источника финансирования по бюджетной классификации</t>
  </si>
  <si>
    <t xml:space="preserve">Источники финансирования дефицита бюджета-всего </t>
  </si>
  <si>
    <t>000 01 05 02 01 10 0000 510</t>
  </si>
  <si>
    <t>000 01 05 02 01 10 0000 610</t>
  </si>
  <si>
    <t>000 01 05 00 00 00 0000 510</t>
  </si>
  <si>
    <t>Изменение остатков средств</t>
  </si>
  <si>
    <t>Объем поступлений доходов бюджета</t>
  </si>
  <si>
    <t>Иные межбюджетные трансферты</t>
  </si>
  <si>
    <t>Утвержденные бюджетные назначения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</si>
  <si>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</si>
  <si>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</si>
  <si>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1 05 00000 00 0000 000</t>
  </si>
  <si>
    <t>1 05 03010 01 0000 110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</si>
  <si>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</si>
  <si>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</si>
  <si>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109 04053 10 0000 110</t>
  </si>
  <si>
    <t>Земельный налог (по обязательствам, возникшим до        1 января 2006 года), мобилизуемый на территориях поселений</t>
  </si>
  <si>
    <t xml:space="preserve">                                            ___________________№____</t>
  </si>
  <si>
    <t>по разделам,подразделам классификации расходов</t>
  </si>
  <si>
    <t>Обеспечение проведения выборов и референдумов</t>
  </si>
  <si>
    <t>07</t>
  </si>
  <si>
    <t>Резервные фонды</t>
  </si>
  <si>
    <t>11</t>
  </si>
  <si>
    <t>Национальная оборона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</si>
  <si>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</si>
  <si>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</si>
  <si>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</si>
  <si>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</si>
  <si>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</si>
  <si>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Глава местной администрации (исполнительно-распорядительного органа муниципального образования)</t>
  </si>
  <si>
    <t>Мобилизационная и вневойсковая подготовка</t>
  </si>
  <si>
    <t>Руководство и управление в сфере установленных функций</t>
  </si>
  <si>
    <t xml:space="preserve">                 "Об исполнении  бюджета муниципального </t>
  </si>
  <si>
    <t>Дотация бюджетам поселений на поддержку мер по обеспечению сбалансированности бюджетов поселений</t>
  </si>
  <si>
    <t>Факт 1 квартал</t>
  </si>
  <si>
    <t>Всего расходов</t>
  </si>
  <si>
    <t>рублей</t>
  </si>
  <si>
    <t>код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</si>
  <si>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</si>
  <si>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и органов  местного самоуправления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</si>
  <si>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</si>
  <si>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</si>
  <si>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</si>
  <si>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</si>
  <si>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Уплата налогов,сборов и иных платежей</t>
  </si>
  <si>
    <t>850</t>
  </si>
  <si>
    <t>Резервные фонды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</si>
  <si>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</si>
  <si>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</si>
  <si>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</si>
  <si>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</si>
  <si>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Приложение 1</t>
  </si>
  <si>
    <t xml:space="preserve">           "Об исполнении бюджета муниципального </t>
  </si>
  <si>
    <t xml:space="preserve">  </t>
  </si>
  <si>
    <t>1 06 06033 10 0000 110</t>
  </si>
  <si>
    <t>Земельный налог с организаций,обладающих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</si>
  <si>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</si>
  <si>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участком, расположенным в границах сельских поселений</t>
  </si>
  <si>
    <t>Другие вопросы в области культуры,кинематографии</t>
  </si>
  <si>
    <t>Другие вопросы в области культуры, кинематографии</t>
  </si>
  <si>
    <t>01 2 00 00000</t>
  </si>
  <si>
    <t>01 00 0 00000</t>
  </si>
  <si>
    <t>01 2 00 10110</t>
  </si>
  <si>
    <t>01 2 00 10130</t>
  </si>
  <si>
    <t>99 1 00 00000</t>
  </si>
  <si>
    <t>99 1 00 14100</t>
  </si>
  <si>
    <t>02 5 00 10820</t>
  </si>
  <si>
    <t>Учебно-методические кабинеты,централизованные бухгалтерии</t>
  </si>
  <si>
    <t>02 5 00 00000</t>
  </si>
  <si>
    <t>Расходы на обеспечение деятельности (оказание услуг) подведомственных учреждений</t>
  </si>
  <si>
    <t>02 0 00 00000</t>
  </si>
  <si>
    <t xml:space="preserve">01 4 00 51180 </t>
  </si>
  <si>
    <t>01 0 00  40000</t>
  </si>
  <si>
    <t>01 0 00 00000</t>
  </si>
  <si>
    <t>98 5 00 60510</t>
  </si>
  <si>
    <t>98 5 00 00000</t>
  </si>
  <si>
    <t>Приложение 4</t>
  </si>
  <si>
    <t>Калманского района Алтайского края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</si>
  <si>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</si>
  <si>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</si>
  <si>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</si>
  <si>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предприятий, в том числе казенных )в части реализации основных средств по указанному имуществу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</si>
  <si>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</si>
  <si>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</si>
  <si>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</si>
  <si>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Распределение бюджетных ассигнований бюджета сельского поселения</t>
  </si>
  <si>
    <t>05</t>
  </si>
  <si>
    <t>Жилищно-коммунальное хозяйство</t>
  </si>
  <si>
    <t>9290018090</t>
  </si>
  <si>
    <t>9290018070</t>
  </si>
  <si>
    <t>9290000000</t>
  </si>
  <si>
    <t>Иные вопросы в области жилищно-коммунального хозяйства</t>
  </si>
  <si>
    <t>Благоустройство</t>
  </si>
  <si>
    <t>44 1 00 66510</t>
  </si>
  <si>
    <t xml:space="preserve">                   к распоряжению  администрации Бурановского сельсовета                            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</si>
  <si>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</si>
  <si>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</si>
  <si>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</si>
  <si>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</si>
  <si>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1 11 09045 10 0000 120</t>
  </si>
  <si>
    <t>ДОХОДЫ ОТ ОКАЗАНИЯ ПЛАТНЫХ УСЛУГ (РАБОТ) И КОМПЕНСАЦИИ ЗАТРАТ ГОСУДАРСТВА</t>
  </si>
  <si>
    <t>1 13 00000 00 0000 000</t>
  </si>
  <si>
    <t>Прочие доходы от оказания платных услуг (работ) получателями средств бюджетов сельских полселений</t>
  </si>
  <si>
    <t xml:space="preserve">           к распоряжению администрации Бурановского сельсовета                                                                         </t>
  </si>
  <si>
    <t xml:space="preserve">           образования Бурановский сельсовет </t>
  </si>
  <si>
    <t xml:space="preserve">                                                к распоряжению  администрации Бурановского сельсовета                            </t>
  </si>
  <si>
    <t xml:space="preserve">                               "Об исполнении  бюджета муниципального образования Бурановский</t>
  </si>
  <si>
    <t xml:space="preserve">                         "Об исполнении  бюджета муниципального образования Бурановский </t>
  </si>
  <si>
    <t xml:space="preserve">                                                                                                                                           Приложение  3</t>
  </si>
  <si>
    <t>Прочие неналоговые доходы бюджетов сельских поселений</t>
  </si>
  <si>
    <t>117 05050 10 0000 180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</si>
  <si>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</si>
  <si>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</si>
  <si>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</si>
  <si>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</t>
  </si>
  <si>
    <t>1 13 02995 10 0000 130</t>
  </si>
  <si>
    <t xml:space="preserve">                                                       к распоряжению  администрации Бурановского сельсовета  </t>
  </si>
  <si>
    <t xml:space="preserve">сельсовет Калманского района на 2019 год и плановый период 2020-2021 годов" </t>
  </si>
  <si>
    <t>Распределение бюджетных ассигнований по разделам, подразделам, целевым статьям и видам расходов классификации расходов бюджетов сельских поселений в ведомственной структуре расходов на 2019 год</t>
  </si>
  <si>
    <t>Уточненный план  на 2019 г. руб.</t>
  </si>
  <si>
    <t>Факт        2019 г.        руб.</t>
  </si>
  <si>
    <t>Калманского района на 2019 год и плановый период 2019-2020 годов"</t>
  </si>
  <si>
    <t xml:space="preserve">        за 1 квартал 2019 года   от  апреля  2019 г. №  .</t>
  </si>
  <si>
    <t>Источники внутреннего финансирования дефицита бюджета муниципального образования Бурановский сельсовет Калманского района на 2019г.</t>
  </si>
  <si>
    <t xml:space="preserve">                  Приложение 2 </t>
  </si>
  <si>
    <t xml:space="preserve">                 образования Бурановский сельсовет Калманского района  на 2019 год и плановый период 2020-2021 годов"</t>
  </si>
  <si>
    <t xml:space="preserve">                  за  1 квартал  2019 г.</t>
  </si>
  <si>
    <t>муниципального образования  Бурановский сельсовет Калманского района за 1 квартал 2019 года.</t>
  </si>
  <si>
    <t xml:space="preserve">от       апреля    2019г  №    </t>
  </si>
  <si>
    <t>204 05099 10 0000 150</t>
  </si>
  <si>
    <t>207 05030 10 0000 150</t>
  </si>
  <si>
    <t>202 15001 10  0000 150</t>
  </si>
  <si>
    <t>202 15002 10 0000 150</t>
  </si>
  <si>
    <t>202 40014 10 0000 150</t>
  </si>
  <si>
    <t>202 35118 10 0000 150</t>
  </si>
  <si>
    <t>202 29990 10 0000 150</t>
  </si>
  <si>
    <t>Прочие субсидии бюджетам сельских поселений</t>
  </si>
  <si>
    <t xml:space="preserve">                         сельсовет Калманского района на 2019 год и плановый период 2020-2021 годы" </t>
  </si>
  <si>
    <t xml:space="preserve">                                                                                                                    от  апреля 2019 г. № </t>
  </si>
  <si>
    <t xml:space="preserve"> за 1 квартал  2019 года</t>
  </si>
  <si>
    <t>Исполнено за 1 квартал 2019г.</t>
  </si>
  <si>
    <t>Остаток на 1.01.2019 г.</t>
  </si>
  <si>
    <t>Уточненный план  на 2019 г.  руб.</t>
  </si>
  <si>
    <t>Факт 2019 г.руб.</t>
  </si>
  <si>
    <t>Другие вопросы в области жилищно-коммунального хозяйства</t>
  </si>
  <si>
    <t>Культура</t>
  </si>
  <si>
    <t>Массовый спорт</t>
  </si>
  <si>
    <t>Физическа культура и спорт</t>
  </si>
  <si>
    <t>12</t>
  </si>
  <si>
    <t>Другие вопросы в области национальной экономики</t>
  </si>
  <si>
    <t>870</t>
  </si>
  <si>
    <t>Резервные средства</t>
  </si>
  <si>
    <t>540</t>
  </si>
  <si>
    <t>98 0 00 00000</t>
  </si>
  <si>
    <t>9290018050</t>
  </si>
  <si>
    <t>Уличное освещение</t>
  </si>
  <si>
    <t>Организация и содержание мест захоронения</t>
  </si>
  <si>
    <t>Сбор и удаление твердых отходов</t>
  </si>
  <si>
    <t>На проведение мероприятий по благоустройству кладбищ</t>
  </si>
  <si>
    <t>92900S1200</t>
  </si>
  <si>
    <t>9990014710</t>
  </si>
  <si>
    <t>Прочие выплаты по обязательствам государства</t>
  </si>
  <si>
    <t>9990000000</t>
  </si>
  <si>
    <t>Расходы на выполнение других обязательств государства</t>
  </si>
  <si>
    <t>9900000000</t>
  </si>
  <si>
    <t>Иные расходы органов государственной власти субъектов Российской Федерации и органов местного самоуправления</t>
  </si>
  <si>
    <t>Иные бюджетные ассигнования</t>
  </si>
  <si>
    <t>Мероприятия в сфере культуры по сохранению объектов культурного наследия</t>
  </si>
  <si>
    <t>Софинансирование на реализацию проектов развития общественной ифраструктуры, основанных на иннициативах граждан</t>
  </si>
  <si>
    <t>72100S0260</t>
  </si>
  <si>
    <t>Физическая культура и спорт</t>
  </si>
  <si>
    <t>Массовый спрот</t>
  </si>
  <si>
    <t>Иные вопросы в сфере здравоохранения, физической культуры и спорта</t>
  </si>
  <si>
    <t>90 3 00 00000</t>
  </si>
  <si>
    <t>90 3 00 16670</t>
  </si>
  <si>
    <t>Национальная экономика</t>
  </si>
  <si>
    <t>Учреждения культуры</t>
  </si>
  <si>
    <t>02 2 00 10530</t>
  </si>
  <si>
    <t>Мероприятия в сфере культуры и кинематографии</t>
  </si>
  <si>
    <t>90 2 00 16510</t>
  </si>
  <si>
    <t xml:space="preserve">  от    24  апреля 2019 г. №    8   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</si>
</sst>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  <numFmt numFmtId="187" formatCode="0.000000000000"/>
    <numFmt numFmtId="188" formatCode="0.000%"/>
  </numFmts>
  <fonts count="5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86" fontId="1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85" fontId="7" fillId="0" borderId="1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5" fontId="2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9" fontId="17" fillId="0" borderId="10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49" fontId="17" fillId="0" borderId="0" xfId="0" applyNumberFormat="1" applyFont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86" fontId="1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15" fillId="0" borderId="12" xfId="0" applyFont="1" applyBorder="1" applyAlignment="1">
      <alignment wrapText="1"/>
    </xf>
    <xf numFmtId="185" fontId="15" fillId="0" borderId="1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185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185" fontId="2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top"/>
    </xf>
    <xf numFmtId="0" fontId="19" fillId="0" borderId="0" xfId="0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7" xfId="0" applyNumberFormat="1" applyFont="1" applyFill="1" applyBorder="1" applyAlignment="1">
      <alignment horizontal="left" vertical="center" wrapText="1"/>
    </xf>
    <xf numFmtId="9" fontId="2" fillId="0" borderId="10" xfId="57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2" fillId="0" borderId="10" xfId="0" applyFont="1" applyBorder="1" applyAlignment="1">
      <alignment horizontal="left"/>
    </xf>
    <xf numFmtId="9" fontId="15" fillId="0" borderId="10" xfId="57" applyFont="1" applyBorder="1" applyAlignment="1">
      <alignment horizontal="left"/>
    </xf>
    <xf numFmtId="49" fontId="15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49" fontId="15" fillId="0" borderId="14" xfId="0" applyNumberFormat="1" applyFont="1" applyBorder="1" applyAlignment="1">
      <alignment horizontal="left"/>
    </xf>
    <xf numFmtId="0" fontId="15" fillId="0" borderId="14" xfId="0" applyFont="1" applyBorder="1" applyAlignment="1">
      <alignment horizontal="left" wrapText="1"/>
    </xf>
    <xf numFmtId="185" fontId="15" fillId="0" borderId="0" xfId="0" applyNumberFormat="1" applyFont="1" applyBorder="1" applyAlignment="1">
      <alignment horizontal="left"/>
    </xf>
    <xf numFmtId="185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2" fontId="17" fillId="0" borderId="0" xfId="0" applyNumberFormat="1" applyFont="1" applyBorder="1" applyAlignment="1">
      <alignment horizontal="left"/>
    </xf>
    <xf numFmtId="49" fontId="15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2" fontId="15" fillId="0" borderId="0" xfId="0" applyNumberFormat="1" applyFont="1" applyFill="1" applyBorder="1" applyAlignment="1">
      <alignment horizontal="left"/>
    </xf>
    <xf numFmtId="185" fontId="15" fillId="0" borderId="10" xfId="0" applyNumberFormat="1" applyFont="1" applyFill="1" applyBorder="1" applyAlignment="1">
      <alignment horizontal="left" wrapText="1"/>
    </xf>
    <xf numFmtId="49" fontId="15" fillId="33" borderId="10" xfId="0" applyNumberFormat="1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185" fontId="17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2" fontId="17" fillId="0" borderId="10" xfId="0" applyNumberFormat="1" applyFont="1" applyBorder="1" applyAlignment="1">
      <alignment horizontal="left" wrapText="1"/>
    </xf>
    <xf numFmtId="185" fontId="17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9" fontId="0" fillId="0" borderId="10" xfId="0" applyNumberFormat="1" applyFont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9" fontId="2" fillId="0" borderId="10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4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5" fillId="0" borderId="10" xfId="0" applyFont="1" applyBorder="1" applyAlignment="1">
      <alignment horizontal="left" wrapText="1" shrinkToFit="1"/>
    </xf>
    <xf numFmtId="0" fontId="55" fillId="0" borderId="10" xfId="0" applyFont="1" applyBorder="1" applyAlignment="1">
      <alignment horizontal="center" wrapText="1" shrinkToFit="1"/>
    </xf>
    <xf numFmtId="0" fontId="55" fillId="0" borderId="10" xfId="0" applyFont="1" applyBorder="1" applyAlignment="1">
      <alignment horizontal="center" vertical="top" wrapText="1" shrinkToFit="1"/>
    </xf>
    <xf numFmtId="0" fontId="55" fillId="0" borderId="10" xfId="0" applyFont="1" applyBorder="1" applyAlignment="1">
      <alignment/>
    </xf>
    <xf numFmtId="49" fontId="55" fillId="34" borderId="10" xfId="0" applyNumberFormat="1" applyFont="1" applyFill="1" applyBorder="1" applyAlignment="1">
      <alignment horizontal="center" wrapText="1"/>
    </xf>
    <xf numFmtId="49" fontId="55" fillId="0" borderId="10" xfId="0" applyNumberFormat="1" applyFont="1" applyBorder="1" applyAlignment="1">
      <alignment horizontal="center" wrapText="1" shrinkToFit="1"/>
    </xf>
    <xf numFmtId="2" fontId="1" fillId="0" borderId="10" xfId="0" applyNumberFormat="1" applyFont="1" applyBorder="1" applyAlignment="1">
      <alignment horizontal="left" wrapText="1"/>
    </xf>
    <xf numFmtId="9" fontId="1" fillId="0" borderId="10" xfId="0" applyNumberFormat="1" applyFont="1" applyBorder="1" applyAlignment="1">
      <alignment horizontal="left" wrapText="1"/>
    </xf>
    <xf numFmtId="0" fontId="55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horizontal="left" wrapText="1"/>
    </xf>
    <xf numFmtId="9" fontId="13" fillId="0" borderId="10" xfId="57" applyFont="1" applyBorder="1" applyAlignment="1">
      <alignment horizontal="left" wrapText="1"/>
    </xf>
    <xf numFmtId="2" fontId="13" fillId="0" borderId="10" xfId="0" applyNumberFormat="1" applyFont="1" applyBorder="1" applyAlignment="1">
      <alignment horizontal="left"/>
    </xf>
    <xf numFmtId="0" fontId="55" fillId="0" borderId="10" xfId="0" applyFont="1" applyBorder="1" applyAlignment="1">
      <alignment horizontal="left" vertical="top" wrapText="1" shrinkToFit="1"/>
    </xf>
    <xf numFmtId="2" fontId="13" fillId="0" borderId="11" xfId="0" applyNumberFormat="1" applyFont="1" applyBorder="1" applyAlignment="1">
      <alignment horizontal="left" wrapText="1"/>
    </xf>
    <xf numFmtId="9" fontId="13" fillId="0" borderId="11" xfId="57" applyFont="1" applyBorder="1" applyAlignment="1">
      <alignment horizontal="left" wrapText="1"/>
    </xf>
    <xf numFmtId="0" fontId="55" fillId="0" borderId="10" xfId="0" applyFont="1" applyFill="1" applyBorder="1" applyAlignment="1">
      <alignment horizontal="left" wrapText="1" shrinkToFit="1"/>
    </xf>
    <xf numFmtId="49" fontId="55" fillId="0" borderId="10" xfId="0" applyNumberFormat="1" applyFont="1" applyFill="1" applyBorder="1" applyAlignment="1">
      <alignment horizontal="center" wrapText="1" shrinkToFit="1"/>
    </xf>
    <xf numFmtId="0" fontId="55" fillId="34" borderId="10" xfId="0" applyFont="1" applyFill="1" applyBorder="1" applyAlignment="1">
      <alignment horizontal="center" wrapText="1"/>
    </xf>
    <xf numFmtId="2" fontId="13" fillId="0" borderId="14" xfId="0" applyNumberFormat="1" applyFont="1" applyBorder="1" applyAlignment="1">
      <alignment horizontal="left" wrapText="1"/>
    </xf>
    <xf numFmtId="9" fontId="13" fillId="0" borderId="14" xfId="57" applyNumberFormat="1" applyFont="1" applyBorder="1" applyAlignment="1">
      <alignment horizontal="left" wrapText="1"/>
    </xf>
    <xf numFmtId="0" fontId="56" fillId="34" borderId="10" xfId="0" applyFont="1" applyFill="1" applyBorder="1" applyAlignment="1">
      <alignment horizontal="center" wrapText="1"/>
    </xf>
    <xf numFmtId="49" fontId="56" fillId="34" borderId="10" xfId="0" applyNumberFormat="1" applyFont="1" applyFill="1" applyBorder="1" applyAlignment="1">
      <alignment horizontal="center" wrapText="1"/>
    </xf>
    <xf numFmtId="2" fontId="13" fillId="0" borderId="11" xfId="0" applyNumberFormat="1" applyFont="1" applyBorder="1" applyAlignment="1">
      <alignment horizontal="left"/>
    </xf>
    <xf numFmtId="9" fontId="13" fillId="0" borderId="11" xfId="57" applyFont="1" applyBorder="1" applyAlignment="1">
      <alignment horizontal="left"/>
    </xf>
    <xf numFmtId="9" fontId="19" fillId="0" borderId="10" xfId="0" applyNumberFormat="1" applyFont="1" applyBorder="1" applyAlignment="1">
      <alignment horizontal="left"/>
    </xf>
    <xf numFmtId="0" fontId="55" fillId="34" borderId="10" xfId="0" applyFont="1" applyFill="1" applyBorder="1" applyAlignment="1">
      <alignment wrapText="1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Fill="1" applyBorder="1" applyAlignment="1">
      <alignment vertical="top" wrapText="1"/>
    </xf>
    <xf numFmtId="0" fontId="56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Fill="1" applyAlignment="1">
      <alignment wrapText="1"/>
    </xf>
    <xf numFmtId="49" fontId="55" fillId="0" borderId="0" xfId="0" applyNumberFormat="1" applyFont="1" applyBorder="1" applyAlignment="1">
      <alignment horizontal="center" wrapText="1" shrinkToFi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2" fontId="2" fillId="0" borderId="14" xfId="0" applyNumberFormat="1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left" wrapText="1"/>
    </xf>
    <xf numFmtId="2" fontId="15" fillId="0" borderId="10" xfId="0" applyNumberFormat="1" applyFont="1" applyFill="1" applyBorder="1" applyAlignment="1">
      <alignment horizontal="left" wrapText="1"/>
    </xf>
    <xf numFmtId="2" fontId="55" fillId="0" borderId="10" xfId="0" applyNumberFormat="1" applyFont="1" applyBorder="1" applyAlignment="1">
      <alignment horizontal="center" wrapText="1" shrinkToFit="1"/>
    </xf>
    <xf numFmtId="2" fontId="55" fillId="0" borderId="10" xfId="0" applyNumberFormat="1" applyFont="1" applyFill="1" applyBorder="1" applyAlignment="1">
      <alignment horizontal="center" wrapText="1" shrinkToFit="1"/>
    </xf>
    <xf numFmtId="2" fontId="13" fillId="0" borderId="1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2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" fillId="0" borderId="28" xfId="0" applyFont="1" applyBorder="1" applyAlignment="1">
      <alignment horizontal="right"/>
    </xf>
    <xf numFmtId="0" fontId="1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right" vertical="top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F21" sqref="F21:I22"/>
    </sheetView>
  </sheetViews>
  <sheetFormatPr defaultColWidth="9.00390625" defaultRowHeight="12.75"/>
  <cols>
    <col min="1" max="1" width="43.875" style="0" customWidth="1"/>
    <col min="2" max="2" width="34.25390625" style="0" customWidth="1"/>
    <col min="3" max="3" width="12.25390625" style="0" hidden="1" customWidth="1"/>
    <col min="4" max="4" width="9.75390625" style="0" hidden="1" customWidth="1"/>
    <col min="5" max="5" width="20.875" style="0" customWidth="1"/>
    <col min="6" max="6" width="9.375" style="0" customWidth="1"/>
    <col min="7" max="7" width="5.875" style="0" customWidth="1"/>
    <col min="8" max="8" width="21.875" style="0" customWidth="1"/>
    <col min="9" max="10" width="4.375" style="0" customWidth="1"/>
    <col min="11" max="11" width="3.375" style="0" customWidth="1"/>
    <col min="12" max="12" width="5.875" style="0" customWidth="1"/>
    <col min="13" max="13" width="3.75390625" style="0" customWidth="1"/>
    <col min="14" max="14" width="11.25390625" style="0" customWidth="1"/>
    <col min="15" max="15" width="11.75390625" style="0" customWidth="1"/>
  </cols>
  <sheetData>
    <row r="1" ht="15.75">
      <c r="A1" s="1"/>
    </row>
    <row r="2" spans="1:15" ht="19.5" customHeight="1">
      <c r="A2" s="186" t="s">
        <v>105</v>
      </c>
      <c r="B2" s="186"/>
      <c r="C2" s="186"/>
      <c r="D2" s="186"/>
      <c r="E2" s="186"/>
      <c r="F2" s="186"/>
      <c r="G2" s="186"/>
      <c r="H2" s="186"/>
      <c r="I2" s="186"/>
      <c r="J2" s="177"/>
      <c r="K2" s="177"/>
      <c r="L2" s="177"/>
      <c r="M2" s="177"/>
      <c r="N2" s="177"/>
      <c r="O2" s="177"/>
    </row>
    <row r="3" spans="1:15" ht="18.75" customHeight="1">
      <c r="A3" s="186" t="s">
        <v>157</v>
      </c>
      <c r="B3" s="186"/>
      <c r="C3" s="186"/>
      <c r="D3" s="186"/>
      <c r="E3" s="186"/>
      <c r="F3" s="186"/>
      <c r="G3" s="186"/>
      <c r="H3" s="186"/>
      <c r="I3" s="186"/>
      <c r="J3" s="177"/>
      <c r="K3" s="177"/>
      <c r="L3" s="177"/>
      <c r="M3" s="177"/>
      <c r="N3" s="177"/>
      <c r="O3" s="177"/>
    </row>
    <row r="4" spans="1:15" ht="18.75" hidden="1">
      <c r="A4" s="164"/>
      <c r="B4" s="164"/>
      <c r="C4" s="164"/>
      <c r="D4" s="164"/>
      <c r="E4" s="164" t="s">
        <v>17</v>
      </c>
      <c r="F4" s="165"/>
      <c r="G4" s="165"/>
      <c r="H4" s="165"/>
      <c r="I4" s="165"/>
      <c r="J4" s="165"/>
      <c r="K4" s="164"/>
      <c r="L4" s="164"/>
      <c r="M4" s="164"/>
      <c r="N4" s="164"/>
      <c r="O4" s="165"/>
    </row>
    <row r="5" spans="1:15" ht="18.75" hidden="1">
      <c r="A5" s="164"/>
      <c r="B5" s="164"/>
      <c r="C5" s="164"/>
      <c r="D5" s="164"/>
      <c r="E5" s="187" t="s">
        <v>53</v>
      </c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5" ht="18.75" customHeight="1">
      <c r="A6" s="186" t="s">
        <v>131</v>
      </c>
      <c r="B6" s="186"/>
      <c r="C6" s="186"/>
      <c r="D6" s="186"/>
      <c r="E6" s="186"/>
      <c r="F6" s="186"/>
      <c r="G6" s="186"/>
      <c r="H6" s="186"/>
      <c r="I6" s="186"/>
      <c r="J6" s="176"/>
      <c r="K6" s="164"/>
      <c r="L6" s="164"/>
      <c r="M6" s="164"/>
      <c r="N6" s="164"/>
      <c r="O6" s="164"/>
    </row>
    <row r="7" spans="1:15" ht="18" customHeight="1">
      <c r="A7" s="186" t="s">
        <v>106</v>
      </c>
      <c r="B7" s="186"/>
      <c r="C7" s="186"/>
      <c r="D7" s="186"/>
      <c r="E7" s="186"/>
      <c r="F7" s="186"/>
      <c r="G7" s="186"/>
      <c r="H7" s="186"/>
      <c r="I7" s="186"/>
      <c r="J7" s="177"/>
      <c r="K7" s="177"/>
      <c r="L7" s="177"/>
      <c r="M7" s="177"/>
      <c r="N7" s="177"/>
      <c r="O7" s="177"/>
    </row>
    <row r="8" spans="1:15" ht="18" customHeight="1">
      <c r="A8" s="186" t="s">
        <v>158</v>
      </c>
      <c r="B8" s="186"/>
      <c r="C8" s="186"/>
      <c r="D8" s="186"/>
      <c r="E8" s="186"/>
      <c r="F8" s="186"/>
      <c r="G8" s="186"/>
      <c r="H8" s="186"/>
      <c r="I8" s="186"/>
      <c r="J8" s="177"/>
      <c r="K8" s="177"/>
      <c r="L8" s="177"/>
      <c r="M8" s="177"/>
      <c r="N8" s="177"/>
      <c r="O8" s="177"/>
    </row>
    <row r="9" spans="1:15" ht="18" customHeight="1" hidden="1">
      <c r="A9" s="186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</row>
    <row r="10" spans="1:15" ht="18" customHeight="1">
      <c r="A10" s="186" t="s">
        <v>175</v>
      </c>
      <c r="B10" s="186"/>
      <c r="C10" s="186"/>
      <c r="D10" s="186"/>
      <c r="E10" s="186"/>
      <c r="F10" s="186"/>
      <c r="G10" s="186"/>
      <c r="H10" s="186"/>
      <c r="I10" s="186"/>
      <c r="J10" s="170"/>
      <c r="K10" s="166"/>
      <c r="L10" s="166"/>
      <c r="M10" s="166"/>
      <c r="N10" s="166"/>
      <c r="O10" s="166"/>
    </row>
    <row r="11" spans="1:15" ht="15.75" customHeight="1">
      <c r="A11" s="186" t="s">
        <v>176</v>
      </c>
      <c r="B11" s="186"/>
      <c r="C11" s="186"/>
      <c r="D11" s="186"/>
      <c r="E11" s="186"/>
      <c r="F11" s="186"/>
      <c r="G11" s="186"/>
      <c r="H11" s="186"/>
      <c r="I11" s="186"/>
      <c r="J11" s="177"/>
      <c r="K11" s="177"/>
      <c r="L11" s="177"/>
      <c r="M11" s="177"/>
      <c r="N11" s="177"/>
      <c r="O11" s="177"/>
    </row>
    <row r="12" spans="1:15" ht="15.75" customHeight="1" hidden="1">
      <c r="A12" s="209" t="s">
        <v>177</v>
      </c>
      <c r="B12" s="209"/>
      <c r="C12" s="209"/>
      <c r="D12" s="209"/>
      <c r="E12" s="209"/>
      <c r="F12" s="210"/>
      <c r="G12" s="210"/>
      <c r="H12" s="210"/>
      <c r="I12" s="210"/>
      <c r="J12" s="66"/>
      <c r="K12" s="66"/>
      <c r="L12" s="66"/>
      <c r="M12" s="66"/>
      <c r="N12" s="66"/>
      <c r="O12" s="66"/>
    </row>
    <row r="13" spans="1:15" ht="15.75" customHeight="1" hidden="1">
      <c r="A13" s="209"/>
      <c r="B13" s="209"/>
      <c r="C13" s="209"/>
      <c r="D13" s="209"/>
      <c r="E13" s="209"/>
      <c r="F13" s="210"/>
      <c r="G13" s="210"/>
      <c r="H13" s="210"/>
      <c r="I13" s="210"/>
      <c r="J13" s="66"/>
      <c r="K13" s="66"/>
      <c r="L13" s="66"/>
      <c r="M13" s="66"/>
      <c r="N13" s="66"/>
      <c r="O13" s="66"/>
    </row>
    <row r="14" spans="1:15" ht="15.75" customHeight="1" hidden="1">
      <c r="A14" s="209"/>
      <c r="B14" s="209"/>
      <c r="C14" s="209"/>
      <c r="D14" s="209"/>
      <c r="E14" s="209"/>
      <c r="F14" s="210"/>
      <c r="G14" s="210"/>
      <c r="H14" s="210"/>
      <c r="I14" s="210"/>
      <c r="J14" s="66"/>
      <c r="K14" s="66"/>
      <c r="L14" s="66"/>
      <c r="M14" s="66"/>
      <c r="N14" s="66"/>
      <c r="O14" s="66"/>
    </row>
    <row r="15" spans="1:15" ht="10.5" customHeight="1">
      <c r="A15" s="209"/>
      <c r="B15" s="209"/>
      <c r="C15" s="209"/>
      <c r="D15" s="209"/>
      <c r="E15" s="209"/>
      <c r="F15" s="210"/>
      <c r="G15" s="210"/>
      <c r="H15" s="210"/>
      <c r="I15" s="210"/>
      <c r="J15" s="66"/>
      <c r="K15" s="66"/>
      <c r="L15" s="66"/>
      <c r="M15" s="66"/>
      <c r="N15" s="66"/>
      <c r="O15" s="66"/>
    </row>
    <row r="16" spans="1:15" ht="33" customHeight="1" thickBot="1">
      <c r="A16" s="209"/>
      <c r="B16" s="209"/>
      <c r="C16" s="209"/>
      <c r="D16" s="209"/>
      <c r="E16" s="209"/>
      <c r="F16" s="210"/>
      <c r="G16" s="210"/>
      <c r="H16" s="210"/>
      <c r="I16" s="210"/>
      <c r="J16" s="66"/>
      <c r="K16" s="66"/>
      <c r="L16" s="66"/>
      <c r="M16" s="66"/>
      <c r="N16" s="66"/>
      <c r="O16" s="66"/>
    </row>
    <row r="17" spans="1:15" ht="12.75" customHeight="1" hidden="1">
      <c r="A17" s="209"/>
      <c r="B17" s="209"/>
      <c r="C17" s="209"/>
      <c r="D17" s="209"/>
      <c r="E17" s="209"/>
      <c r="F17" s="210"/>
      <c r="G17" s="210"/>
      <c r="H17" s="210"/>
      <c r="I17" s="210"/>
      <c r="J17" s="66"/>
      <c r="K17" s="66"/>
      <c r="L17" s="66"/>
      <c r="M17" s="66"/>
      <c r="N17" s="66"/>
      <c r="O17" s="66"/>
    </row>
    <row r="18" spans="1:15" ht="33" customHeight="1" hidden="1" thickBot="1">
      <c r="A18" s="211"/>
      <c r="B18" s="211"/>
      <c r="C18" s="211"/>
      <c r="D18" s="211"/>
      <c r="E18" s="211"/>
      <c r="F18" s="212"/>
      <c r="G18" s="212"/>
      <c r="H18" s="212"/>
      <c r="I18" s="212"/>
      <c r="J18" s="66"/>
      <c r="K18" s="66"/>
      <c r="L18" s="66"/>
      <c r="M18" s="66"/>
      <c r="N18" s="66"/>
      <c r="O18" s="66"/>
    </row>
    <row r="19" spans="1:9" ht="12.75">
      <c r="A19" s="206" t="s">
        <v>107</v>
      </c>
      <c r="B19" s="208" t="s">
        <v>54</v>
      </c>
      <c r="C19" s="193" t="s">
        <v>38</v>
      </c>
      <c r="D19" s="193" t="s">
        <v>39</v>
      </c>
      <c r="E19" s="208" t="s">
        <v>62</v>
      </c>
      <c r="F19" s="208" t="s">
        <v>194</v>
      </c>
      <c r="G19" s="208"/>
      <c r="H19" s="208"/>
      <c r="I19" s="214"/>
    </row>
    <row r="20" spans="1:9" ht="62.25" customHeight="1">
      <c r="A20" s="207"/>
      <c r="B20" s="191"/>
      <c r="C20" s="194"/>
      <c r="D20" s="194"/>
      <c r="E20" s="191"/>
      <c r="F20" s="191"/>
      <c r="G20" s="191"/>
      <c r="H20" s="191"/>
      <c r="I20" s="192"/>
    </row>
    <row r="21" spans="1:9" ht="12.75" customHeight="1">
      <c r="A21" s="185" t="s">
        <v>55</v>
      </c>
      <c r="B21" s="205"/>
      <c r="C21" s="195">
        <v>4500</v>
      </c>
      <c r="D21" s="195">
        <v>0</v>
      </c>
      <c r="E21" s="196">
        <f>E23</f>
        <v>380977.43000000017</v>
      </c>
      <c r="F21" s="191">
        <f>F23</f>
        <v>21609.31999999995</v>
      </c>
      <c r="G21" s="191"/>
      <c r="H21" s="191"/>
      <c r="I21" s="192"/>
    </row>
    <row r="22" spans="1:9" ht="42" customHeight="1">
      <c r="A22" s="185"/>
      <c r="B22" s="205"/>
      <c r="C22" s="195"/>
      <c r="D22" s="195"/>
      <c r="E22" s="191"/>
      <c r="F22" s="191"/>
      <c r="G22" s="191"/>
      <c r="H22" s="191"/>
      <c r="I22" s="192"/>
    </row>
    <row r="23" spans="1:9" ht="12.75" customHeight="1">
      <c r="A23" s="185" t="s">
        <v>59</v>
      </c>
      <c r="B23" s="197" t="s">
        <v>58</v>
      </c>
      <c r="C23" s="195">
        <v>17500</v>
      </c>
      <c r="D23" s="195">
        <v>1600</v>
      </c>
      <c r="E23" s="196">
        <f>E25+E27</f>
        <v>380977.43000000017</v>
      </c>
      <c r="F23" s="191">
        <f>F25+F27</f>
        <v>21609.31999999995</v>
      </c>
      <c r="G23" s="191"/>
      <c r="H23" s="191"/>
      <c r="I23" s="192"/>
    </row>
    <row r="24" spans="1:9" ht="33" customHeight="1">
      <c r="A24" s="185"/>
      <c r="B24" s="197"/>
      <c r="C24" s="195"/>
      <c r="D24" s="195"/>
      <c r="E24" s="191"/>
      <c r="F24" s="191"/>
      <c r="G24" s="191"/>
      <c r="H24" s="191"/>
      <c r="I24" s="192"/>
    </row>
    <row r="25" spans="1:9" ht="12.75" customHeight="1">
      <c r="A25" s="185" t="s">
        <v>132</v>
      </c>
      <c r="B25" s="197" t="s">
        <v>56</v>
      </c>
      <c r="C25" s="213">
        <v>70120</v>
      </c>
      <c r="D25" s="199"/>
      <c r="E25" s="189">
        <v>-2018800</v>
      </c>
      <c r="F25" s="196">
        <v>-437126.9</v>
      </c>
      <c r="G25" s="196"/>
      <c r="H25" s="196"/>
      <c r="I25" s="198"/>
    </row>
    <row r="26" spans="1:9" ht="48.75" customHeight="1">
      <c r="A26" s="185"/>
      <c r="B26" s="197"/>
      <c r="C26" s="213"/>
      <c r="D26" s="195"/>
      <c r="E26" s="189"/>
      <c r="F26" s="196"/>
      <c r="G26" s="196"/>
      <c r="H26" s="196"/>
      <c r="I26" s="198"/>
    </row>
    <row r="27" spans="1:9" ht="12.75" customHeight="1">
      <c r="A27" s="185" t="s">
        <v>133</v>
      </c>
      <c r="B27" s="197" t="s">
        <v>57</v>
      </c>
      <c r="C27" s="195">
        <v>137000</v>
      </c>
      <c r="D27" s="195">
        <v>7000</v>
      </c>
      <c r="E27" s="189">
        <v>2399777.43</v>
      </c>
      <c r="F27" s="191">
        <v>458736.22</v>
      </c>
      <c r="G27" s="191"/>
      <c r="H27" s="191"/>
      <c r="I27" s="192"/>
    </row>
    <row r="28" spans="1:9" ht="60" customHeight="1" thickBot="1">
      <c r="A28" s="202"/>
      <c r="B28" s="203"/>
      <c r="C28" s="204"/>
      <c r="D28" s="204"/>
      <c r="E28" s="190"/>
      <c r="F28" s="200"/>
      <c r="G28" s="200"/>
      <c r="H28" s="200"/>
      <c r="I28" s="201"/>
    </row>
  </sheetData>
  <sheetProtection/>
  <mergeCells count="40">
    <mergeCell ref="B21:B22"/>
    <mergeCell ref="A19:A20"/>
    <mergeCell ref="B19:B20"/>
    <mergeCell ref="D19:D20"/>
    <mergeCell ref="A12:I18"/>
    <mergeCell ref="C25:C26"/>
    <mergeCell ref="B23:B24"/>
    <mergeCell ref="C23:C24"/>
    <mergeCell ref="E19:E20"/>
    <mergeCell ref="F19:I20"/>
    <mergeCell ref="A21:A22"/>
    <mergeCell ref="F27:I28"/>
    <mergeCell ref="E25:E26"/>
    <mergeCell ref="C21:C22"/>
    <mergeCell ref="D21:D22"/>
    <mergeCell ref="E21:E22"/>
    <mergeCell ref="A27:A28"/>
    <mergeCell ref="B27:B28"/>
    <mergeCell ref="C27:C28"/>
    <mergeCell ref="D27:D28"/>
    <mergeCell ref="E27:E28"/>
    <mergeCell ref="F21:I22"/>
    <mergeCell ref="C19:C20"/>
    <mergeCell ref="D23:D24"/>
    <mergeCell ref="E23:E24"/>
    <mergeCell ref="A25:A26"/>
    <mergeCell ref="B25:B26"/>
    <mergeCell ref="F23:I24"/>
    <mergeCell ref="F25:I26"/>
    <mergeCell ref="D25:D26"/>
    <mergeCell ref="A23:A24"/>
    <mergeCell ref="A2:I2"/>
    <mergeCell ref="A11:I11"/>
    <mergeCell ref="A10:I10"/>
    <mergeCell ref="A8:I8"/>
    <mergeCell ref="A7:I7"/>
    <mergeCell ref="A6:I6"/>
    <mergeCell ref="A3:I3"/>
    <mergeCell ref="E5:O5"/>
    <mergeCell ref="A9:O9"/>
  </mergeCells>
  <printOptions/>
  <pageMargins left="0.984251968503937" right="0" top="0.3937007874015748" bottom="0.3937007874015748" header="0.5118110236220472" footer="0.5118110236220472"/>
  <pageSetup fitToHeight="1" fitToWidth="1" horizontalDpi="600" verticalDpi="600" orientation="portrait" paperSize="9" scale="50" r:id="rId1"/>
  <colBreaks count="1" manualBreakCount="1">
    <brk id="10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="85" zoomScaleNormal="85" zoomScalePageLayoutView="0" workbookViewId="0" topLeftCell="A41">
      <selection activeCell="E19" sqref="E19"/>
    </sheetView>
  </sheetViews>
  <sheetFormatPr defaultColWidth="9.00390625" defaultRowHeight="12.75"/>
  <cols>
    <col min="1" max="1" width="22.625" style="0" customWidth="1"/>
    <col min="2" max="2" width="44.00390625" style="0" customWidth="1"/>
    <col min="3" max="3" width="20.875" style="0" customWidth="1"/>
    <col min="4" max="4" width="10.125" style="0" hidden="1" customWidth="1"/>
    <col min="5" max="5" width="18.125" style="0" customWidth="1"/>
    <col min="6" max="6" width="10.75390625" style="0" hidden="1" customWidth="1"/>
    <col min="7" max="7" width="0.37109375" style="0" hidden="1" customWidth="1"/>
    <col min="8" max="8" width="9.125" style="0" hidden="1" customWidth="1"/>
    <col min="9" max="9" width="14.25390625" style="0" customWidth="1"/>
  </cols>
  <sheetData>
    <row r="1" spans="1:6" ht="12" customHeight="1">
      <c r="A1" s="216"/>
      <c r="B1" s="216"/>
      <c r="C1" s="217"/>
      <c r="D1" s="218"/>
      <c r="E1" s="218"/>
      <c r="F1" s="218"/>
    </row>
    <row r="2" spans="1:3" ht="13.5" hidden="1">
      <c r="A2" s="215"/>
      <c r="B2" s="215"/>
      <c r="C2" s="35"/>
    </row>
    <row r="3" spans="1:5" ht="15.75" hidden="1">
      <c r="A3" s="1"/>
      <c r="C3" s="34"/>
      <c r="E3" s="34"/>
    </row>
    <row r="4" spans="1:9" ht="18" customHeight="1">
      <c r="A4" s="220" t="s">
        <v>178</v>
      </c>
      <c r="B4" s="220"/>
      <c r="C4" s="220"/>
      <c r="D4" s="220"/>
      <c r="E4" s="220"/>
      <c r="F4" s="220"/>
      <c r="G4" s="221"/>
      <c r="H4" s="221"/>
      <c r="I4" s="221"/>
    </row>
    <row r="5" spans="1:9" ht="19.5" customHeight="1">
      <c r="A5" s="220" t="s">
        <v>148</v>
      </c>
      <c r="B5" s="226"/>
      <c r="C5" s="226"/>
      <c r="D5" s="226"/>
      <c r="E5" s="226"/>
      <c r="F5" s="226"/>
      <c r="G5" s="226"/>
      <c r="H5" s="226"/>
      <c r="I5" s="221"/>
    </row>
    <row r="6" spans="1:9" ht="18" customHeight="1" hidden="1">
      <c r="A6" s="69" t="s">
        <v>17</v>
      </c>
      <c r="B6" s="70"/>
      <c r="C6" s="70"/>
      <c r="D6" s="70"/>
      <c r="E6" s="70"/>
      <c r="F6" s="70"/>
      <c r="G6" s="70"/>
      <c r="H6" s="70"/>
      <c r="I6" s="10"/>
    </row>
    <row r="7" spans="1:9" ht="17.25" customHeight="1">
      <c r="A7" s="220" t="s">
        <v>86</v>
      </c>
      <c r="B7" s="220"/>
      <c r="C7" s="220"/>
      <c r="D7" s="220"/>
      <c r="E7" s="220"/>
      <c r="F7" s="220"/>
      <c r="G7" s="221"/>
      <c r="H7" s="221"/>
      <c r="I7" s="221"/>
    </row>
    <row r="8" spans="1:9" ht="12.75" customHeight="1" hidden="1">
      <c r="A8" s="220" t="s">
        <v>37</v>
      </c>
      <c r="B8" s="220"/>
      <c r="C8" s="220"/>
      <c r="D8" s="220"/>
      <c r="E8" s="220"/>
      <c r="F8" s="220"/>
      <c r="G8" s="70"/>
      <c r="H8" s="70"/>
      <c r="I8" s="10"/>
    </row>
    <row r="9" spans="1:9" ht="36" customHeight="1">
      <c r="A9" s="220" t="s">
        <v>179</v>
      </c>
      <c r="B9" s="221"/>
      <c r="C9" s="221"/>
      <c r="D9" s="221"/>
      <c r="E9" s="221"/>
      <c r="F9" s="221"/>
      <c r="G9" s="221"/>
      <c r="H9" s="221"/>
      <c r="I9" s="221"/>
    </row>
    <row r="10" spans="1:9" ht="3.75" customHeight="1" hidden="1">
      <c r="A10" s="70"/>
      <c r="B10" s="70"/>
      <c r="C10" s="70"/>
      <c r="D10" s="70"/>
      <c r="E10" s="70"/>
      <c r="F10" s="70"/>
      <c r="G10" s="70"/>
      <c r="H10" s="70"/>
      <c r="I10" s="10"/>
    </row>
    <row r="11" spans="1:9" ht="18" customHeight="1">
      <c r="A11" s="220" t="s">
        <v>180</v>
      </c>
      <c r="B11" s="221"/>
      <c r="C11" s="221"/>
      <c r="D11" s="221"/>
      <c r="E11" s="221"/>
      <c r="F11" s="221"/>
      <c r="G11" s="221"/>
      <c r="H11" s="221"/>
      <c r="I11" s="221"/>
    </row>
    <row r="12" spans="1:9" ht="18.75">
      <c r="A12" s="68"/>
      <c r="B12" s="68"/>
      <c r="C12" s="224" t="s">
        <v>182</v>
      </c>
      <c r="D12" s="224"/>
      <c r="E12" s="224"/>
      <c r="F12" s="224"/>
      <c r="G12" s="224"/>
      <c r="H12" s="224"/>
      <c r="I12" s="224"/>
    </row>
    <row r="13" spans="1:9" ht="18.75">
      <c r="A13" s="227" t="s">
        <v>60</v>
      </c>
      <c r="B13" s="227"/>
      <c r="C13" s="227"/>
      <c r="D13" s="227"/>
      <c r="E13" s="218"/>
      <c r="F13" s="218"/>
      <c r="G13" s="218"/>
      <c r="H13" s="218"/>
      <c r="I13" s="218"/>
    </row>
    <row r="14" spans="1:9" ht="18" customHeight="1">
      <c r="A14" s="227" t="s">
        <v>181</v>
      </c>
      <c r="B14" s="227"/>
      <c r="C14" s="227"/>
      <c r="D14" s="227"/>
      <c r="E14" s="218"/>
      <c r="F14" s="218"/>
      <c r="G14" s="218"/>
      <c r="H14" s="218"/>
      <c r="I14" s="218"/>
    </row>
    <row r="15" spans="1:6" ht="15.75">
      <c r="A15" s="225"/>
      <c r="B15" s="225"/>
      <c r="C15" s="225"/>
      <c r="D15" s="225"/>
      <c r="E15" s="11"/>
      <c r="F15" s="11"/>
    </row>
    <row r="16" spans="1:6" ht="15.75">
      <c r="A16" s="13"/>
      <c r="B16" s="13"/>
      <c r="C16" s="13"/>
      <c r="D16" s="13"/>
      <c r="E16" s="11"/>
      <c r="F16" s="11"/>
    </row>
    <row r="17" spans="1:9" ht="27.75" customHeight="1">
      <c r="A17" s="25" t="s">
        <v>0</v>
      </c>
      <c r="B17" s="25" t="s">
        <v>1</v>
      </c>
      <c r="C17" s="24" t="s">
        <v>196</v>
      </c>
      <c r="D17" s="71"/>
      <c r="E17" s="136" t="s">
        <v>197</v>
      </c>
      <c r="F17" s="72"/>
      <c r="G17" s="76"/>
      <c r="H17" s="77"/>
      <c r="I17" s="120" t="s">
        <v>29</v>
      </c>
    </row>
    <row r="18" spans="1:9" ht="0" customHeight="1" hidden="1">
      <c r="A18" s="25"/>
      <c r="B18" s="25"/>
      <c r="C18" s="78"/>
      <c r="D18" s="24"/>
      <c r="E18" s="24"/>
      <c r="F18" s="126"/>
      <c r="G18" s="128"/>
      <c r="H18" s="122"/>
      <c r="I18" s="129"/>
    </row>
    <row r="19" spans="1:9" ht="12.75">
      <c r="A19" s="25"/>
      <c r="B19" s="25" t="s">
        <v>195</v>
      </c>
      <c r="C19" s="174">
        <v>380977.43</v>
      </c>
      <c r="D19" s="25"/>
      <c r="E19" s="25">
        <v>0</v>
      </c>
      <c r="F19" s="130"/>
      <c r="G19" s="131"/>
      <c r="H19" s="122"/>
      <c r="I19" s="75"/>
    </row>
    <row r="20" spans="1:11" ht="12.75">
      <c r="A20" s="25"/>
      <c r="B20" s="25"/>
      <c r="C20" s="25"/>
      <c r="D20" s="25"/>
      <c r="E20" s="74"/>
      <c r="F20" s="132"/>
      <c r="G20" s="128"/>
      <c r="H20" s="122"/>
      <c r="I20" s="81"/>
      <c r="K20" s="24"/>
    </row>
    <row r="21" spans="1:9" ht="12.75">
      <c r="A21" s="25" t="s">
        <v>2</v>
      </c>
      <c r="B21" s="25" t="s">
        <v>3</v>
      </c>
      <c r="C21" s="74">
        <f>C22+C26+C28+C38+C41</f>
        <v>1198000</v>
      </c>
      <c r="D21" s="25" t="e">
        <f>D22+D26+D28+#REF!+D39</f>
        <v>#REF!</v>
      </c>
      <c r="E21" s="74">
        <f>E22+E26+E28+E38+E41</f>
        <v>280411.99</v>
      </c>
      <c r="F21" s="73" t="e">
        <f>F22+F26+F28+#REF!+F39</f>
        <v>#REF!</v>
      </c>
      <c r="G21" s="127"/>
      <c r="H21" s="122"/>
      <c r="I21" s="81">
        <f>E21/C21</f>
        <v>0.2340667696160267</v>
      </c>
    </row>
    <row r="22" spans="1:9" ht="12.75">
      <c r="A22" s="25" t="s">
        <v>4</v>
      </c>
      <c r="B22" s="25" t="s">
        <v>5</v>
      </c>
      <c r="C22" s="74">
        <f>C23</f>
        <v>37000</v>
      </c>
      <c r="D22" s="25"/>
      <c r="E22" s="25">
        <f>E23</f>
        <v>7474.63</v>
      </c>
      <c r="F22" s="126"/>
      <c r="G22" s="127"/>
      <c r="H22" s="122"/>
      <c r="I22" s="81">
        <f>E22/C22</f>
        <v>0.20201702702702704</v>
      </c>
    </row>
    <row r="23" spans="1:9" ht="17.25" customHeight="1">
      <c r="A23" s="25" t="s">
        <v>6</v>
      </c>
      <c r="B23" s="79" t="s">
        <v>7</v>
      </c>
      <c r="C23" s="74">
        <f>C24+C25</f>
        <v>37000</v>
      </c>
      <c r="D23" s="25"/>
      <c r="E23" s="25">
        <f>E24+E25</f>
        <v>7474.63</v>
      </c>
      <c r="F23" s="126"/>
      <c r="G23" s="127"/>
      <c r="H23" s="122"/>
      <c r="I23" s="81">
        <f>E23/C23</f>
        <v>0.20201702702702704</v>
      </c>
    </row>
    <row r="24" spans="1:9" ht="91.5" customHeight="1">
      <c r="A24" s="25" t="s">
        <v>64</v>
      </c>
      <c r="B24" s="80" t="s">
        <v>63</v>
      </c>
      <c r="C24" s="74">
        <v>37000</v>
      </c>
      <c r="D24" s="25"/>
      <c r="E24" s="25">
        <v>7474.63</v>
      </c>
      <c r="F24" s="126"/>
      <c r="G24" s="127"/>
      <c r="H24" s="122"/>
      <c r="I24" s="81">
        <f>E24/C24</f>
        <v>0.20201702702702704</v>
      </c>
    </row>
    <row r="25" spans="1:9" ht="51">
      <c r="A25" s="25" t="s">
        <v>149</v>
      </c>
      <c r="B25" s="80" t="s">
        <v>150</v>
      </c>
      <c r="C25" s="74">
        <v>0</v>
      </c>
      <c r="D25" s="25"/>
      <c r="E25" s="74">
        <v>0</v>
      </c>
      <c r="F25" s="126"/>
      <c r="G25" s="127"/>
      <c r="H25" s="122"/>
      <c r="I25" s="81">
        <v>0</v>
      </c>
    </row>
    <row r="26" spans="1:9" ht="12.75">
      <c r="A26" s="25" t="s">
        <v>65</v>
      </c>
      <c r="B26" s="25" t="s">
        <v>8</v>
      </c>
      <c r="C26" s="74">
        <f>C27</f>
        <v>172000</v>
      </c>
      <c r="D26" s="25"/>
      <c r="E26" s="74">
        <f>E27</f>
        <v>123060.9</v>
      </c>
      <c r="F26" s="126"/>
      <c r="G26" s="127"/>
      <c r="H26" s="122"/>
      <c r="I26" s="81">
        <f>E26/C26*100%</f>
        <v>0.7154703488372093</v>
      </c>
    </row>
    <row r="27" spans="1:9" ht="12" customHeight="1">
      <c r="A27" s="25" t="s">
        <v>66</v>
      </c>
      <c r="B27" s="25" t="s">
        <v>9</v>
      </c>
      <c r="C27" s="74">
        <v>172000</v>
      </c>
      <c r="D27" s="25"/>
      <c r="E27" s="74">
        <v>123060.9</v>
      </c>
      <c r="F27" s="126"/>
      <c r="G27" s="127"/>
      <c r="H27" s="122"/>
      <c r="I27" s="81">
        <f>E27/C27</f>
        <v>0.7154703488372093</v>
      </c>
    </row>
    <row r="28" spans="1:9" ht="18" customHeight="1">
      <c r="A28" s="25" t="s">
        <v>10</v>
      </c>
      <c r="B28" s="25" t="s">
        <v>11</v>
      </c>
      <c r="C28" s="74">
        <f>C29+C30</f>
        <v>777000</v>
      </c>
      <c r="D28" s="25"/>
      <c r="E28" s="25">
        <f>E29+E30</f>
        <v>115055.45999999999</v>
      </c>
      <c r="F28" s="126"/>
      <c r="G28" s="127"/>
      <c r="H28" s="122"/>
      <c r="I28" s="81">
        <f>E28/C28</f>
        <v>0.14807652509652508</v>
      </c>
    </row>
    <row r="29" spans="1:9" ht="47.25" customHeight="1">
      <c r="A29" s="25" t="s">
        <v>12</v>
      </c>
      <c r="B29" s="80" t="s">
        <v>134</v>
      </c>
      <c r="C29" s="74">
        <v>62000</v>
      </c>
      <c r="D29" s="25"/>
      <c r="E29" s="25">
        <v>4858.18</v>
      </c>
      <c r="F29" s="126"/>
      <c r="G29" s="127"/>
      <c r="H29" s="122"/>
      <c r="I29" s="81">
        <f>E29/C29</f>
        <v>0.07835774193548388</v>
      </c>
    </row>
    <row r="30" spans="1:9" ht="12.75">
      <c r="A30" s="25" t="s">
        <v>13</v>
      </c>
      <c r="B30" s="25" t="s">
        <v>14</v>
      </c>
      <c r="C30" s="74">
        <f>C34+C35</f>
        <v>715000</v>
      </c>
      <c r="D30" s="25"/>
      <c r="E30" s="25">
        <f>E34+E35</f>
        <v>110197.28</v>
      </c>
      <c r="F30" s="126"/>
      <c r="G30" s="127"/>
      <c r="H30" s="122"/>
      <c r="I30" s="81">
        <f>E30/C30</f>
        <v>0.15412206993006994</v>
      </c>
    </row>
    <row r="31" spans="1:9" ht="12.75" customHeight="1" hidden="1">
      <c r="A31" s="25"/>
      <c r="B31" s="25"/>
      <c r="C31" s="25"/>
      <c r="D31" s="25"/>
      <c r="E31" s="25"/>
      <c r="F31" s="126"/>
      <c r="G31" s="127"/>
      <c r="H31" s="122"/>
      <c r="I31" s="81"/>
    </row>
    <row r="32" spans="1:9" ht="12.75" customHeight="1" hidden="1">
      <c r="A32" s="25"/>
      <c r="B32" s="25"/>
      <c r="C32" s="25"/>
      <c r="D32" s="25"/>
      <c r="E32" s="25"/>
      <c r="F32" s="126"/>
      <c r="G32" s="127"/>
      <c r="H32" s="122"/>
      <c r="I32" s="81"/>
    </row>
    <row r="33" spans="1:9" ht="12.75" customHeight="1" hidden="1">
      <c r="A33" s="25"/>
      <c r="B33" s="25"/>
      <c r="C33" s="25"/>
      <c r="D33" s="25"/>
      <c r="E33" s="25"/>
      <c r="F33" s="126"/>
      <c r="G33" s="127"/>
      <c r="H33" s="122"/>
      <c r="I33" s="81"/>
    </row>
    <row r="34" spans="1:9" ht="38.25">
      <c r="A34" s="25" t="s">
        <v>108</v>
      </c>
      <c r="B34" s="80" t="s">
        <v>109</v>
      </c>
      <c r="C34" s="74">
        <v>140000</v>
      </c>
      <c r="D34" s="25"/>
      <c r="E34" s="74">
        <v>72007.7</v>
      </c>
      <c r="F34" s="126"/>
      <c r="G34" s="127"/>
      <c r="H34" s="122"/>
      <c r="I34" s="81">
        <f>E34/C34</f>
        <v>0.5143407142857143</v>
      </c>
    </row>
    <row r="35" spans="1:9" ht="43.5" customHeight="1">
      <c r="A35" s="25" t="s">
        <v>110</v>
      </c>
      <c r="B35" s="80" t="s">
        <v>111</v>
      </c>
      <c r="C35" s="74">
        <v>575000</v>
      </c>
      <c r="D35" s="25"/>
      <c r="E35" s="25">
        <v>38189.58</v>
      </c>
      <c r="F35" s="126"/>
      <c r="G35" s="127"/>
      <c r="H35" s="122"/>
      <c r="I35" s="81">
        <f>E35/C35</f>
        <v>0.06641666086956521</v>
      </c>
    </row>
    <row r="36" spans="1:9" ht="51" customHeight="1" hidden="1">
      <c r="A36" s="25" t="s">
        <v>68</v>
      </c>
      <c r="B36" s="80" t="s">
        <v>67</v>
      </c>
      <c r="C36" s="74"/>
      <c r="D36" s="25"/>
      <c r="E36" s="25">
        <v>0</v>
      </c>
      <c r="F36" s="126"/>
      <c r="G36" s="127"/>
      <c r="H36" s="122"/>
      <c r="I36" s="81">
        <v>0</v>
      </c>
    </row>
    <row r="37" spans="1:9" ht="59.25" customHeight="1" hidden="1">
      <c r="A37" s="25" t="s">
        <v>69</v>
      </c>
      <c r="B37" s="80" t="s">
        <v>70</v>
      </c>
      <c r="C37" s="74"/>
      <c r="D37" s="25"/>
      <c r="E37" s="25">
        <v>0</v>
      </c>
      <c r="F37" s="126"/>
      <c r="G37" s="127"/>
      <c r="H37" s="122"/>
      <c r="I37" s="81">
        <v>0</v>
      </c>
    </row>
    <row r="38" spans="1:9" ht="46.5" customHeight="1">
      <c r="A38" s="25" t="s">
        <v>151</v>
      </c>
      <c r="B38" s="80" t="s">
        <v>152</v>
      </c>
      <c r="C38" s="74">
        <f>C40</f>
        <v>105000</v>
      </c>
      <c r="D38" s="25"/>
      <c r="E38" s="74">
        <f>E40</f>
        <v>17398</v>
      </c>
      <c r="F38" s="126"/>
      <c r="G38" s="127"/>
      <c r="H38" s="122"/>
      <c r="I38" s="81">
        <v>0</v>
      </c>
    </row>
    <row r="39" spans="1:9" ht="12.75" hidden="1">
      <c r="A39" s="25"/>
      <c r="B39" s="124"/>
      <c r="C39" s="74">
        <v>0</v>
      </c>
      <c r="D39" s="25"/>
      <c r="E39" s="25">
        <v>0</v>
      </c>
      <c r="F39" s="126"/>
      <c r="G39" s="127"/>
      <c r="H39" s="122"/>
      <c r="I39" s="81">
        <v>0</v>
      </c>
    </row>
    <row r="40" spans="1:9" ht="103.5" customHeight="1">
      <c r="A40" s="25" t="s">
        <v>153</v>
      </c>
      <c r="B40" s="124" t="s">
        <v>135</v>
      </c>
      <c r="C40" s="74">
        <v>105000</v>
      </c>
      <c r="D40" s="25"/>
      <c r="E40" s="74">
        <v>17398</v>
      </c>
      <c r="F40" s="126"/>
      <c r="G40" s="127"/>
      <c r="H40" s="122"/>
      <c r="I40" s="81">
        <v>0</v>
      </c>
    </row>
    <row r="41" spans="1:9" ht="51.75" customHeight="1">
      <c r="A41" s="25" t="s">
        <v>155</v>
      </c>
      <c r="B41" s="124" t="s">
        <v>154</v>
      </c>
      <c r="C41" s="74">
        <f>C42+C43</f>
        <v>107000</v>
      </c>
      <c r="D41" s="25"/>
      <c r="E41" s="74">
        <f>E42+E43</f>
        <v>17423</v>
      </c>
      <c r="F41" s="126"/>
      <c r="G41" s="127"/>
      <c r="H41" s="122"/>
      <c r="I41" s="81">
        <v>0</v>
      </c>
    </row>
    <row r="42" spans="1:9" ht="39" customHeight="1">
      <c r="A42" s="25" t="s">
        <v>167</v>
      </c>
      <c r="B42" s="124" t="s">
        <v>168</v>
      </c>
      <c r="C42" s="74">
        <v>107000</v>
      </c>
      <c r="D42" s="25"/>
      <c r="E42" s="74">
        <v>15890</v>
      </c>
      <c r="F42" s="126"/>
      <c r="G42" s="127"/>
      <c r="H42" s="122"/>
      <c r="I42" s="81">
        <v>0</v>
      </c>
    </row>
    <row r="43" spans="1:9" ht="50.25" customHeight="1">
      <c r="A43" s="25" t="s">
        <v>169</v>
      </c>
      <c r="B43" s="124" t="s">
        <v>156</v>
      </c>
      <c r="C43" s="74">
        <v>0</v>
      </c>
      <c r="D43" s="25"/>
      <c r="E43" s="74">
        <v>1533</v>
      </c>
      <c r="F43" s="126"/>
      <c r="G43" s="127"/>
      <c r="H43" s="122"/>
      <c r="I43" s="81">
        <v>0</v>
      </c>
    </row>
    <row r="44" spans="1:9" ht="24" customHeight="1">
      <c r="A44" s="25" t="s">
        <v>15</v>
      </c>
      <c r="B44" s="25" t="s">
        <v>16</v>
      </c>
      <c r="C44" s="74">
        <f>C45+C46+C47+C48+C49+C50+C51+C52</f>
        <v>820800</v>
      </c>
      <c r="D44" s="25"/>
      <c r="E44" s="25">
        <f>E45+E46+E47+E48+E49+E50+E51+E52</f>
        <v>156714.91</v>
      </c>
      <c r="F44" s="126"/>
      <c r="G44" s="127"/>
      <c r="H44" s="122"/>
      <c r="I44" s="81">
        <f>E44/C44</f>
        <v>0.19092947124756335</v>
      </c>
    </row>
    <row r="45" spans="1:9" ht="29.25" customHeight="1">
      <c r="A45" s="25" t="s">
        <v>185</v>
      </c>
      <c r="B45" s="25" t="s">
        <v>136</v>
      </c>
      <c r="C45" s="74">
        <v>35100</v>
      </c>
      <c r="D45" s="25"/>
      <c r="E45" s="74">
        <v>12300</v>
      </c>
      <c r="F45" s="126"/>
      <c r="G45" s="127"/>
      <c r="H45" s="122"/>
      <c r="I45" s="81">
        <f>E45/C45*100%</f>
        <v>0.3504273504273504</v>
      </c>
    </row>
    <row r="46" spans="1:9" ht="39" customHeight="1">
      <c r="A46" s="26" t="s">
        <v>186</v>
      </c>
      <c r="B46" s="26" t="s">
        <v>87</v>
      </c>
      <c r="C46" s="133">
        <v>250000</v>
      </c>
      <c r="D46" s="75"/>
      <c r="E46" s="133">
        <v>62500</v>
      </c>
      <c r="F46" s="121"/>
      <c r="G46" s="122"/>
      <c r="H46" s="122"/>
      <c r="I46" s="123">
        <f>E46/C46*100%</f>
        <v>0.25</v>
      </c>
    </row>
    <row r="47" spans="1:9" ht="39" customHeight="1">
      <c r="A47" s="26" t="s">
        <v>189</v>
      </c>
      <c r="B47" s="26" t="s">
        <v>190</v>
      </c>
      <c r="C47" s="133">
        <v>400000</v>
      </c>
      <c r="D47" s="75"/>
      <c r="E47" s="133">
        <v>0</v>
      </c>
      <c r="F47" s="121"/>
      <c r="G47" s="122"/>
      <c r="H47" s="122"/>
      <c r="I47" s="123"/>
    </row>
    <row r="48" spans="1:9" ht="48.75" customHeight="1">
      <c r="A48" s="26" t="s">
        <v>188</v>
      </c>
      <c r="B48" s="26" t="s">
        <v>137</v>
      </c>
      <c r="C48" s="133">
        <v>81700</v>
      </c>
      <c r="D48" s="75"/>
      <c r="E48" s="133">
        <v>20431</v>
      </c>
      <c r="F48" s="121"/>
      <c r="G48" s="122"/>
      <c r="H48" s="122"/>
      <c r="I48" s="123">
        <f>E48/C48*100%</f>
        <v>0.2500734394124847</v>
      </c>
    </row>
    <row r="49" spans="1:9" ht="42.75" customHeight="1">
      <c r="A49" s="26" t="s">
        <v>187</v>
      </c>
      <c r="B49" s="26" t="s">
        <v>138</v>
      </c>
      <c r="C49" s="133">
        <v>4000</v>
      </c>
      <c r="D49" s="75"/>
      <c r="E49" s="133">
        <v>0</v>
      </c>
      <c r="F49" s="121"/>
      <c r="G49" s="122"/>
      <c r="H49" s="122"/>
      <c r="I49" s="123">
        <v>0</v>
      </c>
    </row>
    <row r="50" spans="1:9" ht="42.75" customHeight="1">
      <c r="A50" s="26" t="s">
        <v>184</v>
      </c>
      <c r="B50" s="26" t="s">
        <v>166</v>
      </c>
      <c r="C50" s="178">
        <v>25000</v>
      </c>
      <c r="D50" s="175"/>
      <c r="E50" s="175">
        <v>26483.91</v>
      </c>
      <c r="F50" s="121"/>
      <c r="G50" s="122"/>
      <c r="H50" s="122"/>
      <c r="I50" s="123">
        <f>E50/C50*100%</f>
        <v>1.0593564</v>
      </c>
    </row>
    <row r="51" spans="1:9" ht="42.75" customHeight="1">
      <c r="A51" s="26" t="s">
        <v>183</v>
      </c>
      <c r="B51" s="26" t="s">
        <v>165</v>
      </c>
      <c r="C51" s="178">
        <v>25000</v>
      </c>
      <c r="D51" s="175"/>
      <c r="E51" s="178">
        <v>30000</v>
      </c>
      <c r="F51" s="121"/>
      <c r="G51" s="122"/>
      <c r="H51" s="122"/>
      <c r="I51" s="123">
        <f>E51/C51*100%</f>
        <v>1.2</v>
      </c>
    </row>
    <row r="52" spans="1:9" ht="30" customHeight="1">
      <c r="A52" s="26" t="s">
        <v>164</v>
      </c>
      <c r="B52" s="25" t="s">
        <v>163</v>
      </c>
      <c r="C52" s="179">
        <v>0</v>
      </c>
      <c r="D52" s="73"/>
      <c r="E52" s="179">
        <v>5000</v>
      </c>
      <c r="F52" s="126"/>
      <c r="G52" s="127"/>
      <c r="H52" s="122"/>
      <c r="I52" s="123">
        <v>0</v>
      </c>
    </row>
    <row r="53" spans="1:9" ht="18" customHeight="1">
      <c r="A53" s="222" t="s">
        <v>28</v>
      </c>
      <c r="B53" s="223"/>
      <c r="C53" s="133">
        <f>C21+C44</f>
        <v>2018800</v>
      </c>
      <c r="D53" s="129"/>
      <c r="E53" s="74">
        <f>E21+E44</f>
        <v>437126.9</v>
      </c>
      <c r="F53" s="122"/>
      <c r="G53" s="134"/>
      <c r="H53" s="134"/>
      <c r="I53" s="125">
        <f>E53/C53*100%</f>
        <v>0.21652808599167825</v>
      </c>
    </row>
    <row r="54" spans="1:3" ht="18" customHeight="1">
      <c r="A54" s="219"/>
      <c r="B54" s="219"/>
      <c r="C54" s="23"/>
    </row>
    <row r="55" spans="1:6" ht="18" customHeight="1">
      <c r="A55" s="216"/>
      <c r="B55" s="216"/>
      <c r="C55" s="217"/>
      <c r="D55" s="218"/>
      <c r="E55" s="218"/>
      <c r="F55" s="218"/>
    </row>
    <row r="56" spans="1:6" ht="18" customHeight="1">
      <c r="A56" s="216"/>
      <c r="B56" s="216"/>
      <c r="C56" s="217"/>
      <c r="D56" s="218"/>
      <c r="E56" s="218"/>
      <c r="F56" s="218"/>
    </row>
    <row r="57" spans="1:3" ht="18" customHeight="1">
      <c r="A57" s="215"/>
      <c r="B57" s="215"/>
      <c r="C57" s="35"/>
    </row>
    <row r="58" spans="1:5" ht="18" customHeight="1">
      <c r="A58" s="1"/>
      <c r="C58" s="34"/>
      <c r="E58" s="34"/>
    </row>
  </sheetData>
  <sheetProtection/>
  <mergeCells count="20">
    <mergeCell ref="A15:D15"/>
    <mergeCell ref="C1:F1"/>
    <mergeCell ref="A2:B2"/>
    <mergeCell ref="A1:B1"/>
    <mergeCell ref="A8:F8"/>
    <mergeCell ref="A4:I4"/>
    <mergeCell ref="A5:I5"/>
    <mergeCell ref="A7:I7"/>
    <mergeCell ref="A13:I13"/>
    <mergeCell ref="A14:I14"/>
    <mergeCell ref="A57:B57"/>
    <mergeCell ref="A56:B56"/>
    <mergeCell ref="C56:F56"/>
    <mergeCell ref="A55:B55"/>
    <mergeCell ref="A54:B54"/>
    <mergeCell ref="A9:I9"/>
    <mergeCell ref="A11:I11"/>
    <mergeCell ref="A53:B53"/>
    <mergeCell ref="C55:F55"/>
    <mergeCell ref="C12:I12"/>
  </mergeCells>
  <printOptions/>
  <pageMargins left="0.7874015748031497" right="0" top="0.4330708661417323" bottom="0.1968503937007874" header="0.7086614173228347" footer="0.5118110236220472"/>
  <pageSetup horizontalDpi="300" verticalDpi="300" orientation="portrait" paperSize="9" scale="78" r:id="rId1"/>
  <rowBreaks count="1" manualBreakCount="1">
    <brk id="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C6">
      <selection activeCell="J10" sqref="J10"/>
    </sheetView>
  </sheetViews>
  <sheetFormatPr defaultColWidth="9.00390625" defaultRowHeight="12.75"/>
  <cols>
    <col min="1" max="1" width="7.375" style="0" hidden="1" customWidth="1"/>
    <col min="2" max="2" width="10.25390625" style="0" hidden="1" customWidth="1"/>
    <col min="3" max="3" width="48.875" style="0" customWidth="1"/>
    <col min="4" max="4" width="10.625" style="0" hidden="1" customWidth="1"/>
    <col min="5" max="5" width="3.875" style="0" hidden="1" customWidth="1"/>
    <col min="6" max="6" width="6.75390625" style="0" customWidth="1"/>
    <col min="7" max="7" width="7.00390625" style="0" customWidth="1"/>
    <col min="8" max="8" width="19.625" style="0" customWidth="1"/>
    <col min="9" max="9" width="0" style="0" hidden="1" customWidth="1"/>
    <col min="10" max="10" width="17.125" style="0" customWidth="1"/>
    <col min="11" max="11" width="9.75390625" style="0" hidden="1" customWidth="1"/>
    <col min="12" max="12" width="19.00390625" style="0" customWidth="1"/>
    <col min="13" max="13" width="0.12890625" style="0" customWidth="1"/>
  </cols>
  <sheetData>
    <row r="1" spans="2:14" ht="18.75" customHeight="1">
      <c r="B1" s="36"/>
      <c r="C1" s="220" t="s">
        <v>162</v>
      </c>
      <c r="D1" s="221"/>
      <c r="E1" s="221"/>
      <c r="F1" s="221"/>
      <c r="G1" s="221"/>
      <c r="H1" s="221"/>
      <c r="I1" s="221"/>
      <c r="J1" s="221"/>
      <c r="K1" s="221"/>
      <c r="L1" s="221"/>
      <c r="M1" s="65"/>
      <c r="N1" s="137"/>
    </row>
    <row r="2" spans="2:14" ht="18.75" customHeight="1">
      <c r="B2" s="36"/>
      <c r="C2" s="220" t="s">
        <v>159</v>
      </c>
      <c r="D2" s="220"/>
      <c r="E2" s="220"/>
      <c r="F2" s="220"/>
      <c r="G2" s="220"/>
      <c r="H2" s="220"/>
      <c r="I2" s="220"/>
      <c r="J2" s="220"/>
      <c r="K2" s="220"/>
      <c r="L2" s="220"/>
      <c r="M2" s="170"/>
      <c r="N2" s="170"/>
    </row>
    <row r="3" spans="2:14" ht="21" customHeight="1">
      <c r="B3" s="36"/>
      <c r="C3" s="228" t="s">
        <v>160</v>
      </c>
      <c r="D3" s="228"/>
      <c r="E3" s="228"/>
      <c r="F3" s="228"/>
      <c r="G3" s="228"/>
      <c r="H3" s="228"/>
      <c r="I3" s="228"/>
      <c r="J3" s="228"/>
      <c r="K3" s="228"/>
      <c r="L3" s="228"/>
      <c r="M3" s="170"/>
      <c r="N3" s="170"/>
    </row>
    <row r="4" spans="1:14" ht="15.75" customHeight="1">
      <c r="A4" s="69" t="s">
        <v>71</v>
      </c>
      <c r="B4" s="69"/>
      <c r="C4" s="220" t="s">
        <v>191</v>
      </c>
      <c r="D4" s="220"/>
      <c r="E4" s="220"/>
      <c r="F4" s="220"/>
      <c r="G4" s="220"/>
      <c r="H4" s="220"/>
      <c r="I4" s="220"/>
      <c r="J4" s="220"/>
      <c r="K4" s="220"/>
      <c r="L4" s="220"/>
      <c r="M4" s="170"/>
      <c r="N4" s="170"/>
    </row>
    <row r="5" spans="1:14" ht="0" customHeight="1" hidden="1">
      <c r="A5" s="69"/>
      <c r="B5" s="69"/>
      <c r="C5" s="227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</row>
    <row r="6" spans="1:14" ht="18" customHeight="1">
      <c r="A6" s="69"/>
      <c r="B6" s="69"/>
      <c r="C6" s="186" t="s">
        <v>192</v>
      </c>
      <c r="D6" s="186"/>
      <c r="E6" s="186"/>
      <c r="F6" s="186"/>
      <c r="G6" s="186"/>
      <c r="H6" s="186"/>
      <c r="I6" s="186"/>
      <c r="J6" s="186"/>
      <c r="K6" s="186"/>
      <c r="L6" s="186"/>
      <c r="M6" s="171"/>
      <c r="N6" s="172"/>
    </row>
    <row r="7" spans="1:13" ht="18.75">
      <c r="A7" s="231" t="s">
        <v>139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</row>
    <row r="8" spans="1:13" ht="18.75">
      <c r="A8" s="231" t="s">
        <v>72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</row>
    <row r="9" ht="15.75">
      <c r="B9" s="3"/>
    </row>
    <row r="10" spans="2:13" ht="37.5">
      <c r="B10" s="232" t="s">
        <v>19</v>
      </c>
      <c r="C10" s="232" t="s">
        <v>20</v>
      </c>
      <c r="D10" s="9"/>
      <c r="E10" s="14"/>
      <c r="F10" s="53" t="s">
        <v>42</v>
      </c>
      <c r="G10" s="53" t="s">
        <v>43</v>
      </c>
      <c r="H10" s="51" t="s">
        <v>44</v>
      </c>
      <c r="I10" s="52"/>
      <c r="J10" s="51" t="s">
        <v>88</v>
      </c>
      <c r="K10" s="51"/>
      <c r="L10" s="59" t="s">
        <v>29</v>
      </c>
      <c r="M10" s="16"/>
    </row>
    <row r="11" spans="2:13" ht="12.75" customHeight="1" hidden="1">
      <c r="B11" s="233"/>
      <c r="C11" s="233"/>
      <c r="D11" s="9"/>
      <c r="E11" s="17"/>
      <c r="F11" s="17"/>
      <c r="G11" s="17"/>
      <c r="H11" s="17"/>
      <c r="I11" s="15"/>
      <c r="J11" s="8"/>
      <c r="K11" s="2"/>
      <c r="L11" s="20"/>
      <c r="M11" s="15"/>
    </row>
    <row r="12" spans="2:13" ht="33.75" customHeight="1">
      <c r="B12" s="84"/>
      <c r="C12" s="51" t="s">
        <v>21</v>
      </c>
      <c r="D12" s="9"/>
      <c r="E12" s="17"/>
      <c r="F12" s="88" t="s">
        <v>33</v>
      </c>
      <c r="G12" s="82"/>
      <c r="H12" s="89">
        <f>H14+H17+H18+H16</f>
        <v>1212250.74</v>
      </c>
      <c r="I12" s="86"/>
      <c r="J12" s="89">
        <f>J14+J17+J18+J16</f>
        <v>299999.97</v>
      </c>
      <c r="K12" s="83"/>
      <c r="L12" s="87">
        <f>J12/H12*100%</f>
        <v>0.24747353010483622</v>
      </c>
      <c r="M12" s="15"/>
    </row>
    <row r="13" spans="2:13" ht="0.75" customHeight="1">
      <c r="B13" s="40" t="s">
        <v>26</v>
      </c>
      <c r="C13" s="41" t="s">
        <v>45</v>
      </c>
      <c r="D13" s="9"/>
      <c r="E13" s="19"/>
      <c r="F13" s="90" t="s">
        <v>33</v>
      </c>
      <c r="G13" s="90" t="s">
        <v>34</v>
      </c>
      <c r="H13" s="91">
        <v>0</v>
      </c>
      <c r="I13" s="92"/>
      <c r="J13" s="91">
        <v>0</v>
      </c>
      <c r="K13" s="93"/>
      <c r="L13" s="87"/>
      <c r="M13" s="12"/>
    </row>
    <row r="14" spans="2:13" ht="94.5" customHeight="1">
      <c r="B14" s="40" t="s">
        <v>41</v>
      </c>
      <c r="C14" s="42" t="s">
        <v>46</v>
      </c>
      <c r="D14" s="9"/>
      <c r="E14" s="19"/>
      <c r="F14" s="94" t="s">
        <v>33</v>
      </c>
      <c r="G14" s="94" t="s">
        <v>35</v>
      </c>
      <c r="H14" s="89">
        <v>849248.48</v>
      </c>
      <c r="I14" s="92"/>
      <c r="J14" s="89">
        <v>171829.41</v>
      </c>
      <c r="K14" s="93"/>
      <c r="L14" s="87">
        <f>J14/H14</f>
        <v>0.20233113634775066</v>
      </c>
      <c r="M14" s="12"/>
    </row>
    <row r="15" spans="2:13" ht="0.75" customHeight="1">
      <c r="B15" s="40"/>
      <c r="C15" s="85" t="s">
        <v>73</v>
      </c>
      <c r="D15" s="9"/>
      <c r="E15" s="19"/>
      <c r="F15" s="94" t="s">
        <v>33</v>
      </c>
      <c r="G15" s="94" t="s">
        <v>74</v>
      </c>
      <c r="H15" s="89">
        <v>0</v>
      </c>
      <c r="I15" s="92"/>
      <c r="J15" s="89">
        <v>0</v>
      </c>
      <c r="K15" s="93"/>
      <c r="L15" s="87"/>
      <c r="M15" s="12"/>
    </row>
    <row r="16" spans="2:13" ht="34.5" customHeight="1">
      <c r="B16" s="40"/>
      <c r="C16" s="85" t="s">
        <v>73</v>
      </c>
      <c r="D16" s="9"/>
      <c r="E16" s="19"/>
      <c r="F16" s="94" t="s">
        <v>33</v>
      </c>
      <c r="G16" s="94" t="s">
        <v>74</v>
      </c>
      <c r="H16" s="180">
        <v>0</v>
      </c>
      <c r="I16" s="92"/>
      <c r="J16" s="180">
        <v>0</v>
      </c>
      <c r="K16" s="93"/>
      <c r="L16" s="87"/>
      <c r="M16" s="12"/>
    </row>
    <row r="17" spans="2:13" ht="18.75">
      <c r="B17" s="40"/>
      <c r="C17" s="113" t="s">
        <v>75</v>
      </c>
      <c r="D17" s="9"/>
      <c r="E17" s="19"/>
      <c r="F17" s="94" t="s">
        <v>33</v>
      </c>
      <c r="G17" s="94" t="s">
        <v>76</v>
      </c>
      <c r="H17" s="180">
        <v>10000</v>
      </c>
      <c r="I17" s="92"/>
      <c r="J17" s="180">
        <v>0</v>
      </c>
      <c r="K17" s="93"/>
      <c r="L17" s="87">
        <v>0</v>
      </c>
      <c r="M17" s="12"/>
    </row>
    <row r="18" spans="2:13" ht="18.75">
      <c r="B18" s="40" t="s">
        <v>23</v>
      </c>
      <c r="C18" s="41" t="s">
        <v>47</v>
      </c>
      <c r="D18" s="9"/>
      <c r="E18" s="19"/>
      <c r="F18" s="94" t="s">
        <v>33</v>
      </c>
      <c r="G18" s="94" t="s">
        <v>48</v>
      </c>
      <c r="H18" s="89">
        <v>353002.26</v>
      </c>
      <c r="I18" s="95"/>
      <c r="J18" s="89">
        <v>128170.56</v>
      </c>
      <c r="K18" s="93"/>
      <c r="L18" s="87">
        <f>J18/H18</f>
        <v>0.3630870805189746</v>
      </c>
      <c r="M18" s="12"/>
    </row>
    <row r="19" spans="2:13" ht="18.75" customHeight="1" hidden="1">
      <c r="B19" s="38"/>
      <c r="C19" s="39"/>
      <c r="D19" s="18"/>
      <c r="E19" s="19"/>
      <c r="F19" s="94"/>
      <c r="G19" s="94"/>
      <c r="H19" s="96"/>
      <c r="I19" s="97"/>
      <c r="J19" s="96"/>
      <c r="K19" s="93"/>
      <c r="L19" s="87"/>
      <c r="M19" s="15"/>
    </row>
    <row r="20" spans="2:13" ht="18.75" customHeight="1" hidden="1">
      <c r="B20" s="40"/>
      <c r="C20" s="41"/>
      <c r="D20" s="9"/>
      <c r="E20" s="19"/>
      <c r="F20" s="94"/>
      <c r="G20" s="94"/>
      <c r="H20" s="89"/>
      <c r="I20" s="95"/>
      <c r="J20" s="89"/>
      <c r="K20" s="93"/>
      <c r="L20" s="87"/>
      <c r="M20" s="15"/>
    </row>
    <row r="21" spans="2:13" ht="18.75" customHeight="1">
      <c r="B21" s="40"/>
      <c r="C21" s="37" t="s">
        <v>77</v>
      </c>
      <c r="D21" s="9"/>
      <c r="E21" s="19"/>
      <c r="F21" s="94" t="s">
        <v>34</v>
      </c>
      <c r="G21" s="94"/>
      <c r="H21" s="180">
        <f>H22</f>
        <v>81700</v>
      </c>
      <c r="I21" s="95"/>
      <c r="J21" s="89">
        <f>J22</f>
        <v>15200.58</v>
      </c>
      <c r="K21" s="93"/>
      <c r="L21" s="87">
        <f>J21/H21</f>
        <v>0.18605361077111382</v>
      </c>
      <c r="M21" s="15"/>
    </row>
    <row r="22" spans="2:13" ht="36.75" customHeight="1">
      <c r="B22" s="40" t="s">
        <v>30</v>
      </c>
      <c r="C22" s="43" t="s">
        <v>49</v>
      </c>
      <c r="D22" s="28"/>
      <c r="E22" s="29"/>
      <c r="F22" s="98" t="s">
        <v>34</v>
      </c>
      <c r="G22" s="98" t="s">
        <v>40</v>
      </c>
      <c r="H22" s="181">
        <v>81700</v>
      </c>
      <c r="I22" s="100"/>
      <c r="J22" s="99">
        <v>15200.58</v>
      </c>
      <c r="K22" s="101"/>
      <c r="L22" s="87">
        <f>J22/H22*100%</f>
        <v>0.18605361077111382</v>
      </c>
      <c r="M22" s="12"/>
    </row>
    <row r="23" spans="2:13" ht="0.75" customHeight="1">
      <c r="B23" s="38" t="s">
        <v>24</v>
      </c>
      <c r="C23" s="43" t="s">
        <v>50</v>
      </c>
      <c r="D23" s="27"/>
      <c r="E23" s="29"/>
      <c r="F23" s="98" t="s">
        <v>40</v>
      </c>
      <c r="G23" s="98" t="s">
        <v>51</v>
      </c>
      <c r="H23" s="99">
        <v>0</v>
      </c>
      <c r="I23" s="100"/>
      <c r="J23" s="99">
        <v>0</v>
      </c>
      <c r="K23" s="101"/>
      <c r="L23" s="87"/>
      <c r="M23" s="12"/>
    </row>
    <row r="24" spans="2:13" ht="0.75" customHeight="1">
      <c r="B24" s="38"/>
      <c r="C24" s="168"/>
      <c r="D24" s="27"/>
      <c r="E24" s="29"/>
      <c r="F24" s="98"/>
      <c r="G24" s="98"/>
      <c r="H24" s="99"/>
      <c r="I24" s="100"/>
      <c r="J24" s="99"/>
      <c r="K24" s="101"/>
      <c r="L24" s="87"/>
      <c r="M24" s="12"/>
    </row>
    <row r="25" spans="2:13" ht="36.75" customHeight="1">
      <c r="B25" s="38"/>
      <c r="C25" s="168" t="s">
        <v>203</v>
      </c>
      <c r="D25" s="27"/>
      <c r="E25" s="29"/>
      <c r="F25" s="98" t="s">
        <v>35</v>
      </c>
      <c r="G25" s="98" t="s">
        <v>202</v>
      </c>
      <c r="H25" s="181">
        <v>712.5</v>
      </c>
      <c r="I25" s="100"/>
      <c r="J25" s="181">
        <v>712.5</v>
      </c>
      <c r="K25" s="101"/>
      <c r="L25" s="87"/>
      <c r="M25" s="12"/>
    </row>
    <row r="26" spans="2:13" ht="18.75" customHeight="1">
      <c r="B26" s="38"/>
      <c r="C26" s="168" t="s">
        <v>141</v>
      </c>
      <c r="D26" s="27"/>
      <c r="E26" s="29"/>
      <c r="F26" s="98" t="s">
        <v>140</v>
      </c>
      <c r="G26" s="98" t="s">
        <v>40</v>
      </c>
      <c r="H26" s="181">
        <v>30500</v>
      </c>
      <c r="I26" s="100"/>
      <c r="J26" s="181">
        <v>7909.2</v>
      </c>
      <c r="K26" s="101"/>
      <c r="L26" s="87">
        <f>J26/H26*100%</f>
        <v>0.25931803278688526</v>
      </c>
      <c r="M26" s="12"/>
    </row>
    <row r="27" spans="2:13" ht="37.5" customHeight="1">
      <c r="B27" s="38"/>
      <c r="C27" s="168" t="s">
        <v>198</v>
      </c>
      <c r="D27" s="27"/>
      <c r="E27" s="29"/>
      <c r="F27" s="98" t="s">
        <v>140</v>
      </c>
      <c r="G27" s="98" t="s">
        <v>140</v>
      </c>
      <c r="H27" s="181">
        <v>166000</v>
      </c>
      <c r="I27" s="100"/>
      <c r="J27" s="99">
        <v>78289.39</v>
      </c>
      <c r="K27" s="101"/>
      <c r="L27" s="87"/>
      <c r="M27" s="12"/>
    </row>
    <row r="28" spans="2:13" ht="21.75" customHeight="1">
      <c r="B28" s="38"/>
      <c r="C28" s="37" t="s">
        <v>78</v>
      </c>
      <c r="D28" s="30"/>
      <c r="E28" s="29"/>
      <c r="F28" s="98" t="s">
        <v>36</v>
      </c>
      <c r="G28" s="98"/>
      <c r="H28" s="99">
        <f>H30+H29</f>
        <v>878402.26</v>
      </c>
      <c r="I28" s="100"/>
      <c r="J28" s="99">
        <f>J30+J29</f>
        <v>37629.58</v>
      </c>
      <c r="K28" s="101"/>
      <c r="L28" s="87">
        <f>J28/H28*100%</f>
        <v>0.04283866482766108</v>
      </c>
      <c r="M28" s="12"/>
    </row>
    <row r="29" spans="2:13" ht="21.75" customHeight="1">
      <c r="B29" s="38"/>
      <c r="C29" s="37" t="s">
        <v>199</v>
      </c>
      <c r="D29" s="30"/>
      <c r="E29" s="29"/>
      <c r="F29" s="98" t="s">
        <v>36</v>
      </c>
      <c r="G29" s="98" t="s">
        <v>33</v>
      </c>
      <c r="H29" s="181">
        <v>120350</v>
      </c>
      <c r="I29" s="100"/>
      <c r="J29" s="99">
        <v>7774.27</v>
      </c>
      <c r="K29" s="101"/>
      <c r="L29" s="87"/>
      <c r="M29" s="12"/>
    </row>
    <row r="30" spans="2:13" ht="41.25" customHeight="1">
      <c r="B30" s="38" t="s">
        <v>25</v>
      </c>
      <c r="C30" s="43" t="s">
        <v>113</v>
      </c>
      <c r="D30" s="31"/>
      <c r="E30" s="29"/>
      <c r="F30" s="98" t="s">
        <v>36</v>
      </c>
      <c r="G30" s="98" t="s">
        <v>35</v>
      </c>
      <c r="H30" s="99">
        <v>758052.26</v>
      </c>
      <c r="I30" s="103"/>
      <c r="J30" s="99">
        <v>29855.31</v>
      </c>
      <c r="K30" s="101"/>
      <c r="L30" s="87">
        <f>J30/H30*100%</f>
        <v>0.03938423717647119</v>
      </c>
      <c r="M30" s="12"/>
    </row>
    <row r="31" spans="2:13" ht="18.75" customHeight="1" hidden="1">
      <c r="B31" s="40"/>
      <c r="C31" s="45"/>
      <c r="D31" s="28"/>
      <c r="E31" s="29"/>
      <c r="F31" s="98"/>
      <c r="G31" s="98"/>
      <c r="H31" s="99"/>
      <c r="I31" s="100"/>
      <c r="J31" s="99"/>
      <c r="K31" s="104"/>
      <c r="L31" s="87" t="e">
        <f aca="true" t="shared" si="0" ref="L31:L43">J31/H31*100%</f>
        <v>#DIV/0!</v>
      </c>
      <c r="M31" s="15"/>
    </row>
    <row r="32" spans="2:13" ht="18.75" customHeight="1" hidden="1">
      <c r="B32" s="38"/>
      <c r="C32" s="44"/>
      <c r="D32" s="27"/>
      <c r="E32" s="29"/>
      <c r="F32" s="98"/>
      <c r="G32" s="98"/>
      <c r="H32" s="105"/>
      <c r="I32" s="103"/>
      <c r="J32" s="105"/>
      <c r="K32" s="104"/>
      <c r="L32" s="87" t="e">
        <f t="shared" si="0"/>
        <v>#DIV/0!</v>
      </c>
      <c r="M32" s="15"/>
    </row>
    <row r="33" spans="2:13" ht="18.75" customHeight="1" hidden="1">
      <c r="B33" s="40"/>
      <c r="C33" s="43"/>
      <c r="D33" s="28"/>
      <c r="E33" s="29"/>
      <c r="F33" s="98"/>
      <c r="G33" s="98"/>
      <c r="H33" s="99"/>
      <c r="I33" s="100"/>
      <c r="J33" s="99"/>
      <c r="K33" s="104"/>
      <c r="L33" s="87" t="e">
        <f t="shared" si="0"/>
        <v>#DIV/0!</v>
      </c>
      <c r="M33" s="15"/>
    </row>
    <row r="34" spans="2:13" ht="18.75" customHeight="1" hidden="1">
      <c r="B34" s="40"/>
      <c r="C34" s="43"/>
      <c r="D34" s="28"/>
      <c r="E34" s="29"/>
      <c r="F34" s="98"/>
      <c r="G34" s="98"/>
      <c r="H34" s="99"/>
      <c r="I34" s="100"/>
      <c r="J34" s="99"/>
      <c r="K34" s="104"/>
      <c r="L34" s="87" t="e">
        <f t="shared" si="0"/>
        <v>#DIV/0!</v>
      </c>
      <c r="M34" s="12"/>
    </row>
    <row r="35" spans="2:13" ht="18.75" customHeight="1" hidden="1">
      <c r="B35" s="115"/>
      <c r="C35" s="45"/>
      <c r="D35" s="27"/>
      <c r="E35" s="29"/>
      <c r="F35" s="98"/>
      <c r="G35" s="98"/>
      <c r="H35" s="99"/>
      <c r="I35" s="100"/>
      <c r="J35" s="99"/>
      <c r="K35" s="101"/>
      <c r="L35" s="87" t="e">
        <f t="shared" si="0"/>
        <v>#DIV/0!</v>
      </c>
      <c r="M35" s="15"/>
    </row>
    <row r="36" spans="2:13" ht="18.75" customHeight="1" hidden="1">
      <c r="B36" s="37"/>
      <c r="C36" s="118"/>
      <c r="D36" s="32"/>
      <c r="E36" s="29"/>
      <c r="F36" s="98"/>
      <c r="G36" s="98"/>
      <c r="H36" s="106"/>
      <c r="I36" s="107"/>
      <c r="J36" s="106"/>
      <c r="K36" s="101"/>
      <c r="L36" s="87" t="e">
        <f t="shared" si="0"/>
        <v>#DIV/0!</v>
      </c>
      <c r="M36" s="15"/>
    </row>
    <row r="37" spans="2:13" ht="18.75" customHeight="1" hidden="1">
      <c r="B37" s="37"/>
      <c r="C37" s="118"/>
      <c r="D37" s="32"/>
      <c r="E37" s="29"/>
      <c r="F37" s="98"/>
      <c r="G37" s="98"/>
      <c r="H37" s="106"/>
      <c r="I37" s="107"/>
      <c r="J37" s="106"/>
      <c r="K37" s="101"/>
      <c r="L37" s="87" t="e">
        <f t="shared" si="0"/>
        <v>#DIV/0!</v>
      </c>
      <c r="M37" s="15"/>
    </row>
    <row r="38" spans="2:13" ht="18.75" customHeight="1" hidden="1">
      <c r="B38" s="46"/>
      <c r="C38" s="48"/>
      <c r="D38" s="33"/>
      <c r="E38" s="29"/>
      <c r="F38" s="108"/>
      <c r="G38" s="108"/>
      <c r="H38" s="109"/>
      <c r="I38" s="107"/>
      <c r="J38" s="109"/>
      <c r="K38" s="101"/>
      <c r="L38" s="87" t="e">
        <f t="shared" si="0"/>
        <v>#DIV/0!</v>
      </c>
      <c r="M38" s="15"/>
    </row>
    <row r="39" spans="2:13" ht="18.75" customHeight="1" hidden="1">
      <c r="B39" s="115"/>
      <c r="C39" s="45"/>
      <c r="D39" s="27"/>
      <c r="E39" s="29"/>
      <c r="F39" s="98"/>
      <c r="G39" s="98"/>
      <c r="H39" s="99"/>
      <c r="I39" s="100"/>
      <c r="J39" s="99"/>
      <c r="K39" s="101"/>
      <c r="L39" s="87" t="e">
        <f t="shared" si="0"/>
        <v>#DIV/0!</v>
      </c>
      <c r="M39" s="12"/>
    </row>
    <row r="40" spans="2:13" ht="18.75" customHeight="1" hidden="1">
      <c r="B40" s="114"/>
      <c r="C40" s="117"/>
      <c r="D40" s="27"/>
      <c r="E40" s="29"/>
      <c r="F40" s="98"/>
      <c r="G40" s="98"/>
      <c r="H40" s="99"/>
      <c r="I40" s="100"/>
      <c r="J40" s="99"/>
      <c r="K40" s="101"/>
      <c r="L40" s="87" t="e">
        <f t="shared" si="0"/>
        <v>#DIV/0!</v>
      </c>
      <c r="M40" s="12"/>
    </row>
    <row r="41" spans="2:13" ht="18.75" customHeight="1" hidden="1">
      <c r="B41" s="116"/>
      <c r="C41" s="48"/>
      <c r="D41" s="27"/>
      <c r="E41" s="29"/>
      <c r="F41" s="98"/>
      <c r="G41" s="98"/>
      <c r="H41" s="99"/>
      <c r="I41" s="100"/>
      <c r="J41" s="99"/>
      <c r="K41" s="101"/>
      <c r="L41" s="87" t="e">
        <f t="shared" si="0"/>
        <v>#DIV/0!</v>
      </c>
      <c r="M41" s="12"/>
    </row>
    <row r="42" spans="2:13" ht="18.75" customHeight="1" hidden="1">
      <c r="B42" s="116"/>
      <c r="C42" s="48"/>
      <c r="D42" s="27"/>
      <c r="E42" s="29"/>
      <c r="F42" s="98"/>
      <c r="G42" s="98"/>
      <c r="H42" s="99"/>
      <c r="I42" s="100"/>
      <c r="J42" s="99"/>
      <c r="K42" s="101"/>
      <c r="L42" s="87" t="e">
        <f t="shared" si="0"/>
        <v>#DIV/0!</v>
      </c>
      <c r="M42" s="12"/>
    </row>
    <row r="43" spans="2:13" ht="24.75" customHeight="1">
      <c r="B43" s="116"/>
      <c r="C43" s="119" t="s">
        <v>201</v>
      </c>
      <c r="D43" s="27"/>
      <c r="E43" s="29"/>
      <c r="F43" s="98" t="s">
        <v>76</v>
      </c>
      <c r="G43" s="98"/>
      <c r="H43" s="99">
        <f>H44</f>
        <v>30211.93</v>
      </c>
      <c r="I43" s="100"/>
      <c r="J43" s="181">
        <f>J44</f>
        <v>18995</v>
      </c>
      <c r="K43" s="101"/>
      <c r="L43" s="87">
        <f t="shared" si="0"/>
        <v>0.6287251426837014</v>
      </c>
      <c r="M43" s="12"/>
    </row>
    <row r="44" spans="2:13" ht="21.75" customHeight="1">
      <c r="B44" s="116" t="s">
        <v>27</v>
      </c>
      <c r="C44" s="119" t="s">
        <v>200</v>
      </c>
      <c r="D44" s="64"/>
      <c r="E44" s="63"/>
      <c r="F44" s="102" t="s">
        <v>76</v>
      </c>
      <c r="G44" s="102" t="s">
        <v>34</v>
      </c>
      <c r="H44" s="89">
        <v>30211.93</v>
      </c>
      <c r="I44" s="95"/>
      <c r="J44" s="180">
        <v>18995</v>
      </c>
      <c r="K44" s="93"/>
      <c r="L44" s="87">
        <f>J44/H44*100%</f>
        <v>0.6287251426837014</v>
      </c>
      <c r="M44" s="12"/>
    </row>
    <row r="45" spans="2:13" ht="18" customHeight="1">
      <c r="B45" s="47"/>
      <c r="C45" s="49" t="s">
        <v>31</v>
      </c>
      <c r="D45" s="18"/>
      <c r="E45" s="19"/>
      <c r="F45" s="110"/>
      <c r="G45" s="110"/>
      <c r="H45" s="111">
        <f>H43+H28+H21+H12+H26+H25+H27</f>
        <v>2399777.43</v>
      </c>
      <c r="I45" s="111" t="e">
        <f>I13+I18+#REF!+I30+#REF!+#REF!+#REF!+I44+#REF!+I23+I14</f>
        <v>#REF!</v>
      </c>
      <c r="J45" s="111">
        <f>J43+J28+J21+J12+J26+J25+J27</f>
        <v>458736.22000000003</v>
      </c>
      <c r="K45" s="112"/>
      <c r="L45" s="87">
        <f>J45/H45</f>
        <v>0.19115781916492147</v>
      </c>
      <c r="M45" s="12"/>
    </row>
    <row r="46" spans="2:13" ht="37.5" hidden="1">
      <c r="B46" s="47"/>
      <c r="C46" s="55" t="s">
        <v>52</v>
      </c>
      <c r="D46" s="9"/>
      <c r="E46" s="19"/>
      <c r="F46" s="54"/>
      <c r="G46" s="54"/>
      <c r="H46" s="56">
        <v>0</v>
      </c>
      <c r="I46" s="57"/>
      <c r="J46" s="62">
        <v>0</v>
      </c>
      <c r="K46" s="56"/>
      <c r="L46" s="12"/>
      <c r="M46" s="12"/>
    </row>
    <row r="47" spans="2:13" ht="18.75" hidden="1">
      <c r="B47" s="50"/>
      <c r="C47" s="39" t="s">
        <v>22</v>
      </c>
      <c r="D47" s="21"/>
      <c r="E47" s="19"/>
      <c r="F47" s="54"/>
      <c r="G47" s="54"/>
      <c r="H47" s="61">
        <f>H45+H46</f>
        <v>2399777.43</v>
      </c>
      <c r="I47" s="58"/>
      <c r="J47" s="60">
        <f>J45+J46</f>
        <v>458736.22000000003</v>
      </c>
      <c r="K47" s="60"/>
      <c r="L47" s="12"/>
      <c r="M47" s="12"/>
    </row>
    <row r="48" spans="2:13" ht="15.75">
      <c r="B48" s="6"/>
      <c r="C48" s="7"/>
      <c r="D48" s="6"/>
      <c r="E48" s="22"/>
      <c r="F48" s="22"/>
      <c r="G48" s="22"/>
      <c r="H48" s="22"/>
      <c r="I48" s="5"/>
      <c r="J48" s="5" t="s">
        <v>18</v>
      </c>
      <c r="K48" s="5"/>
      <c r="L48" s="4"/>
      <c r="M48" s="4"/>
    </row>
    <row r="49" spans="2:13" ht="18.75" customHeight="1">
      <c r="B49" s="4"/>
      <c r="C49" s="230"/>
      <c r="D49" s="230"/>
      <c r="E49" s="230"/>
      <c r="F49" s="230"/>
      <c r="G49" s="230"/>
      <c r="H49" s="230"/>
      <c r="I49" s="230"/>
      <c r="J49" s="230"/>
      <c r="K49" s="4"/>
      <c r="L49" s="4"/>
      <c r="M49" s="4"/>
    </row>
  </sheetData>
  <sheetProtection/>
  <mergeCells count="11">
    <mergeCell ref="C2:L2"/>
    <mergeCell ref="C3:L3"/>
    <mergeCell ref="C4:L4"/>
    <mergeCell ref="C6:L6"/>
    <mergeCell ref="C1:L1"/>
    <mergeCell ref="C5:N5"/>
    <mergeCell ref="C49:J49"/>
    <mergeCell ref="A7:M7"/>
    <mergeCell ref="A8:M8"/>
    <mergeCell ref="B10:B11"/>
    <mergeCell ref="C10:C11"/>
  </mergeCells>
  <printOptions/>
  <pageMargins left="0.984251968503937" right="0.1968503937007874" top="0.1968503937007874" bottom="0.1968503937007874" header="0.11811023622047245" footer="0.11811023622047245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87"/>
  <sheetViews>
    <sheetView tabSelected="1" zoomScalePageLayoutView="0" workbookViewId="0" topLeftCell="A16">
      <selection activeCell="B7" sqref="B7:J7"/>
    </sheetView>
  </sheetViews>
  <sheetFormatPr defaultColWidth="9.00390625" defaultRowHeight="12.75"/>
  <cols>
    <col min="1" max="1" width="3.125" style="0" customWidth="1"/>
    <col min="2" max="2" width="41.625" style="0" customWidth="1"/>
    <col min="3" max="4" width="6.25390625" style="0" customWidth="1"/>
    <col min="5" max="5" width="5.75390625" style="0" customWidth="1"/>
    <col min="6" max="6" width="15.125" style="0" customWidth="1"/>
    <col min="7" max="7" width="6.25390625" style="0" customWidth="1"/>
    <col min="8" max="8" width="11.625" style="0" customWidth="1"/>
    <col min="9" max="9" width="12.75390625" style="0" customWidth="1"/>
    <col min="10" max="10" width="14.625" style="0" customWidth="1"/>
  </cols>
  <sheetData>
    <row r="1" spans="2:10" ht="14.25">
      <c r="B1" s="220" t="s">
        <v>130</v>
      </c>
      <c r="C1" s="221"/>
      <c r="D1" s="221"/>
      <c r="E1" s="221"/>
      <c r="F1" s="221"/>
      <c r="G1" s="221"/>
      <c r="H1" s="221"/>
      <c r="I1" s="221"/>
      <c r="J1" s="221"/>
    </row>
    <row r="2" spans="2:10" ht="16.5" customHeight="1">
      <c r="B2" s="220" t="s">
        <v>170</v>
      </c>
      <c r="C2" s="221"/>
      <c r="D2" s="221"/>
      <c r="E2" s="221"/>
      <c r="F2" s="221"/>
      <c r="G2" s="221"/>
      <c r="H2" s="221"/>
      <c r="I2" s="221"/>
      <c r="J2" s="221"/>
    </row>
    <row r="3" spans="2:10" ht="16.5" customHeight="1">
      <c r="B3" s="167"/>
      <c r="C3" s="220" t="s">
        <v>131</v>
      </c>
      <c r="D3" s="220"/>
      <c r="E3" s="220"/>
      <c r="F3" s="220"/>
      <c r="G3" s="220"/>
      <c r="H3" s="220"/>
      <c r="I3" s="220"/>
      <c r="J3" s="220"/>
    </row>
    <row r="4" spans="2:10" ht="21" customHeight="1">
      <c r="B4" s="220" t="s">
        <v>161</v>
      </c>
      <c r="C4" s="221"/>
      <c r="D4" s="221"/>
      <c r="E4" s="221"/>
      <c r="F4" s="221"/>
      <c r="G4" s="221"/>
      <c r="H4" s="221"/>
      <c r="I4" s="221"/>
      <c r="J4" s="221"/>
    </row>
    <row r="5" spans="2:10" ht="16.5" customHeight="1">
      <c r="B5" s="220" t="s">
        <v>171</v>
      </c>
      <c r="C5" s="221"/>
      <c r="D5" s="221"/>
      <c r="E5" s="221"/>
      <c r="F5" s="221"/>
      <c r="G5" s="221"/>
      <c r="H5" s="221"/>
      <c r="I5" s="221"/>
      <c r="J5" s="221"/>
    </row>
    <row r="6" spans="2:10" ht="18" customHeight="1">
      <c r="B6" s="220" t="s">
        <v>193</v>
      </c>
      <c r="C6" s="221"/>
      <c r="D6" s="221"/>
      <c r="E6" s="221"/>
      <c r="F6" s="221"/>
      <c r="G6" s="221"/>
      <c r="H6" s="221"/>
      <c r="I6" s="221"/>
      <c r="J6" s="221"/>
    </row>
    <row r="7" spans="2:10" ht="20.25" customHeight="1">
      <c r="B7" s="186" t="s">
        <v>234</v>
      </c>
      <c r="C7" s="236"/>
      <c r="D7" s="236"/>
      <c r="E7" s="236"/>
      <c r="F7" s="236"/>
      <c r="G7" s="236"/>
      <c r="H7" s="236"/>
      <c r="I7" s="236"/>
      <c r="J7" s="236"/>
    </row>
    <row r="8" ht="12" customHeight="1" hidden="1"/>
    <row r="9" spans="2:10" ht="18" customHeight="1">
      <c r="B9" s="234" t="s">
        <v>172</v>
      </c>
      <c r="C9" s="234"/>
      <c r="D9" s="234"/>
      <c r="E9" s="234"/>
      <c r="F9" s="234"/>
      <c r="G9" s="234"/>
      <c r="H9" s="234"/>
      <c r="I9" s="235"/>
      <c r="J9" s="235"/>
    </row>
    <row r="10" spans="2:10" ht="41.25" customHeight="1">
      <c r="B10" s="234"/>
      <c r="C10" s="234"/>
      <c r="D10" s="234"/>
      <c r="E10" s="234"/>
      <c r="F10" s="234"/>
      <c r="G10" s="234"/>
      <c r="H10" s="234"/>
      <c r="I10" s="235"/>
      <c r="J10" s="235"/>
    </row>
    <row r="11" ht="0.75" customHeight="1">
      <c r="H11" s="135" t="s">
        <v>90</v>
      </c>
    </row>
    <row r="12" spans="2:10" ht="64.5" customHeight="1">
      <c r="B12" s="138" t="s">
        <v>1</v>
      </c>
      <c r="C12" s="139" t="s">
        <v>91</v>
      </c>
      <c r="D12" s="139" t="s">
        <v>42</v>
      </c>
      <c r="E12" s="139" t="s">
        <v>43</v>
      </c>
      <c r="F12" s="139" t="s">
        <v>92</v>
      </c>
      <c r="G12" s="139"/>
      <c r="H12" s="140" t="s">
        <v>173</v>
      </c>
      <c r="I12" s="9" t="s">
        <v>174</v>
      </c>
      <c r="J12" s="9" t="s">
        <v>29</v>
      </c>
    </row>
    <row r="13" spans="2:10" ht="18" customHeight="1">
      <c r="B13" s="141" t="s">
        <v>21</v>
      </c>
      <c r="C13" s="142">
        <v>303</v>
      </c>
      <c r="D13" s="142" t="s">
        <v>33</v>
      </c>
      <c r="E13" s="143"/>
      <c r="F13" s="143"/>
      <c r="G13" s="143"/>
      <c r="H13" s="182">
        <f>H14+H23+H27</f>
        <v>1212250.74</v>
      </c>
      <c r="I13" s="144">
        <f>I14+I23+I27</f>
        <v>299999.97</v>
      </c>
      <c r="J13" s="145">
        <f aca="true" t="shared" si="0" ref="J13:J21">I13/H13*100%</f>
        <v>0.24747353010483622</v>
      </c>
    </row>
    <row r="14" spans="2:10" ht="75.75" customHeight="1">
      <c r="B14" s="146" t="s">
        <v>81</v>
      </c>
      <c r="C14" s="142">
        <v>303</v>
      </c>
      <c r="D14" s="142" t="s">
        <v>33</v>
      </c>
      <c r="E14" s="143" t="s">
        <v>35</v>
      </c>
      <c r="F14" s="143"/>
      <c r="G14" s="143"/>
      <c r="H14" s="182">
        <f>H15</f>
        <v>849248.48</v>
      </c>
      <c r="I14" s="147">
        <f>I15</f>
        <v>171829.41</v>
      </c>
      <c r="J14" s="148">
        <f t="shared" si="0"/>
        <v>0.20233113634775066</v>
      </c>
    </row>
    <row r="15" spans="2:10" ht="78" customHeight="1">
      <c r="B15" s="138" t="s">
        <v>93</v>
      </c>
      <c r="C15" s="143" t="s">
        <v>32</v>
      </c>
      <c r="D15" s="143" t="s">
        <v>33</v>
      </c>
      <c r="E15" s="143" t="s">
        <v>35</v>
      </c>
      <c r="F15" s="143" t="s">
        <v>115</v>
      </c>
      <c r="G15" s="143"/>
      <c r="H15" s="182">
        <f>H16</f>
        <v>849248.48</v>
      </c>
      <c r="I15" s="149">
        <f>I16</f>
        <v>171829.41</v>
      </c>
      <c r="J15" s="148">
        <f t="shared" si="0"/>
        <v>0.20233113634775066</v>
      </c>
    </row>
    <row r="16" spans="2:10" ht="33" customHeight="1">
      <c r="B16" s="138" t="s">
        <v>94</v>
      </c>
      <c r="C16" s="143" t="s">
        <v>32</v>
      </c>
      <c r="D16" s="143" t="s">
        <v>33</v>
      </c>
      <c r="E16" s="143" t="s">
        <v>35</v>
      </c>
      <c r="F16" s="143" t="s">
        <v>114</v>
      </c>
      <c r="G16" s="143"/>
      <c r="H16" s="182">
        <f>H17+H21</f>
        <v>849248.48</v>
      </c>
      <c r="I16" s="149">
        <f>I17+I21</f>
        <v>171829.41</v>
      </c>
      <c r="J16" s="148">
        <f t="shared" si="0"/>
        <v>0.20233113634775066</v>
      </c>
    </row>
    <row r="17" spans="2:10" ht="30.75" customHeight="1">
      <c r="B17" s="150" t="s">
        <v>95</v>
      </c>
      <c r="C17" s="143" t="s">
        <v>32</v>
      </c>
      <c r="D17" s="143" t="s">
        <v>33</v>
      </c>
      <c r="E17" s="143" t="s">
        <v>35</v>
      </c>
      <c r="F17" s="143" t="s">
        <v>116</v>
      </c>
      <c r="G17" s="143"/>
      <c r="H17" s="182">
        <f>H18+H19+H20</f>
        <v>515033.6</v>
      </c>
      <c r="I17" s="149">
        <f>I18+I19+I20</f>
        <v>91754.38</v>
      </c>
      <c r="J17" s="148">
        <f t="shared" si="0"/>
        <v>0.1781522215249646</v>
      </c>
    </row>
    <row r="18" spans="2:10" ht="91.5" customHeight="1">
      <c r="B18" s="138" t="s">
        <v>96</v>
      </c>
      <c r="C18" s="143" t="s">
        <v>32</v>
      </c>
      <c r="D18" s="143" t="s">
        <v>33</v>
      </c>
      <c r="E18" s="143" t="s">
        <v>35</v>
      </c>
      <c r="F18" s="143" t="s">
        <v>116</v>
      </c>
      <c r="G18" s="143" t="s">
        <v>80</v>
      </c>
      <c r="H18" s="182">
        <v>260372.3</v>
      </c>
      <c r="I18" s="151">
        <v>57837.7</v>
      </c>
      <c r="J18" s="152">
        <f t="shared" si="0"/>
        <v>0.22213461262968448</v>
      </c>
    </row>
    <row r="19" spans="2:10" ht="33" customHeight="1">
      <c r="B19" s="138" t="s">
        <v>97</v>
      </c>
      <c r="C19" s="143" t="s">
        <v>32</v>
      </c>
      <c r="D19" s="143" t="s">
        <v>33</v>
      </c>
      <c r="E19" s="143" t="s">
        <v>35</v>
      </c>
      <c r="F19" s="143" t="s">
        <v>116</v>
      </c>
      <c r="G19" s="143" t="s">
        <v>82</v>
      </c>
      <c r="H19" s="182">
        <v>248841.3</v>
      </c>
      <c r="I19" s="147">
        <v>32335.68</v>
      </c>
      <c r="J19" s="148">
        <f t="shared" si="0"/>
        <v>0.12994498903518026</v>
      </c>
    </row>
    <row r="20" spans="2:10" ht="21.75" customHeight="1">
      <c r="B20" s="153" t="s">
        <v>98</v>
      </c>
      <c r="C20" s="154" t="s">
        <v>32</v>
      </c>
      <c r="D20" s="154" t="s">
        <v>33</v>
      </c>
      <c r="E20" s="154" t="s">
        <v>35</v>
      </c>
      <c r="F20" s="154" t="s">
        <v>116</v>
      </c>
      <c r="G20" s="154" t="s">
        <v>99</v>
      </c>
      <c r="H20" s="183">
        <v>5820</v>
      </c>
      <c r="I20" s="147">
        <v>1581</v>
      </c>
      <c r="J20" s="148">
        <f t="shared" si="0"/>
        <v>0.27164948453608245</v>
      </c>
    </row>
    <row r="21" spans="2:10" ht="48.75" customHeight="1">
      <c r="B21" s="138" t="s">
        <v>83</v>
      </c>
      <c r="C21" s="155">
        <v>303</v>
      </c>
      <c r="D21" s="142" t="s">
        <v>33</v>
      </c>
      <c r="E21" s="142" t="s">
        <v>35</v>
      </c>
      <c r="F21" s="142" t="s">
        <v>117</v>
      </c>
      <c r="G21" s="143"/>
      <c r="H21" s="182">
        <f>H22</f>
        <v>334214.88</v>
      </c>
      <c r="I21" s="147">
        <f>I22</f>
        <v>80075.03</v>
      </c>
      <c r="J21" s="148">
        <f t="shared" si="0"/>
        <v>0.23959145684955738</v>
      </c>
    </row>
    <row r="22" spans="2:10" ht="95.25" customHeight="1">
      <c r="B22" s="138" t="s">
        <v>96</v>
      </c>
      <c r="C22" s="155">
        <v>303</v>
      </c>
      <c r="D22" s="142" t="s">
        <v>33</v>
      </c>
      <c r="E22" s="142" t="s">
        <v>35</v>
      </c>
      <c r="F22" s="142" t="s">
        <v>117</v>
      </c>
      <c r="G22" s="143" t="s">
        <v>80</v>
      </c>
      <c r="H22" s="182">
        <v>334214.88</v>
      </c>
      <c r="I22" s="156">
        <v>80075.03</v>
      </c>
      <c r="J22" s="157">
        <f>I22/H22</f>
        <v>0.23959145684955738</v>
      </c>
    </row>
    <row r="23" spans="2:10" ht="18" customHeight="1">
      <c r="B23" s="138" t="s">
        <v>75</v>
      </c>
      <c r="C23" s="158">
        <v>303</v>
      </c>
      <c r="D23" s="159" t="s">
        <v>33</v>
      </c>
      <c r="E23" s="159">
        <v>11</v>
      </c>
      <c r="F23" s="143"/>
      <c r="G23" s="143"/>
      <c r="H23" s="182">
        <f>H24</f>
        <v>10000</v>
      </c>
      <c r="I23" s="147">
        <f>I24</f>
        <v>0</v>
      </c>
      <c r="J23" s="148">
        <f>J24</f>
        <v>0</v>
      </c>
    </row>
    <row r="24" spans="2:10" ht="15.75" customHeight="1">
      <c r="B24" s="138" t="s">
        <v>75</v>
      </c>
      <c r="C24" s="158">
        <v>303</v>
      </c>
      <c r="D24" s="159" t="s">
        <v>33</v>
      </c>
      <c r="E24" s="159">
        <v>11</v>
      </c>
      <c r="F24" s="143" t="s">
        <v>118</v>
      </c>
      <c r="G24" s="143"/>
      <c r="H24" s="182">
        <f>H25</f>
        <v>10000</v>
      </c>
      <c r="I24" s="160">
        <f>I26</f>
        <v>0</v>
      </c>
      <c r="J24" s="161">
        <f>J25</f>
        <v>0</v>
      </c>
    </row>
    <row r="25" spans="2:10" ht="33" customHeight="1">
      <c r="B25" s="138" t="s">
        <v>100</v>
      </c>
      <c r="C25" s="158">
        <v>303</v>
      </c>
      <c r="D25" s="159" t="s">
        <v>33</v>
      </c>
      <c r="E25" s="159">
        <v>11</v>
      </c>
      <c r="F25" s="143" t="s">
        <v>119</v>
      </c>
      <c r="G25" s="143"/>
      <c r="H25" s="182">
        <f>H26</f>
        <v>10000</v>
      </c>
      <c r="I25" s="149">
        <f>I26</f>
        <v>0</v>
      </c>
      <c r="J25" s="162">
        <f>J26</f>
        <v>0</v>
      </c>
    </row>
    <row r="26" spans="2:10" ht="18" customHeight="1">
      <c r="B26" s="138" t="s">
        <v>205</v>
      </c>
      <c r="C26" s="158">
        <v>303</v>
      </c>
      <c r="D26" s="159" t="s">
        <v>33</v>
      </c>
      <c r="E26" s="159">
        <v>11</v>
      </c>
      <c r="F26" s="143" t="s">
        <v>119</v>
      </c>
      <c r="G26" s="143" t="s">
        <v>204</v>
      </c>
      <c r="H26" s="182">
        <v>10000</v>
      </c>
      <c r="I26" s="147">
        <v>0</v>
      </c>
      <c r="J26" s="148">
        <f>I26/G26</f>
        <v>0</v>
      </c>
    </row>
    <row r="27" spans="2:10" ht="17.25" customHeight="1">
      <c r="B27" s="163" t="s">
        <v>47</v>
      </c>
      <c r="C27" s="158">
        <v>303</v>
      </c>
      <c r="D27" s="159" t="s">
        <v>33</v>
      </c>
      <c r="E27" s="159" t="s">
        <v>48</v>
      </c>
      <c r="F27" s="143"/>
      <c r="G27" s="143"/>
      <c r="H27" s="182">
        <f>H28+H32</f>
        <v>353002.26</v>
      </c>
      <c r="I27" s="182">
        <f>I28+I32</f>
        <v>128170.56</v>
      </c>
      <c r="J27" s="148">
        <f>I27/H27*100%</f>
        <v>0.3630870805189746</v>
      </c>
    </row>
    <row r="28" spans="2:10" ht="47.25">
      <c r="B28" s="138" t="s">
        <v>123</v>
      </c>
      <c r="C28" s="158">
        <v>303</v>
      </c>
      <c r="D28" s="159" t="s">
        <v>33</v>
      </c>
      <c r="E28" s="159" t="s">
        <v>48</v>
      </c>
      <c r="F28" s="143" t="s">
        <v>124</v>
      </c>
      <c r="G28" s="143"/>
      <c r="H28" s="182">
        <f aca="true" t="shared" si="1" ref="H28:J29">H29</f>
        <v>306202.26</v>
      </c>
      <c r="I28" s="147">
        <f t="shared" si="1"/>
        <v>128170.56</v>
      </c>
      <c r="J28" s="148">
        <f t="shared" si="1"/>
        <v>0.4185813651408059</v>
      </c>
    </row>
    <row r="29" spans="2:10" ht="47.25">
      <c r="B29" s="138" t="s">
        <v>123</v>
      </c>
      <c r="C29" s="158">
        <v>303</v>
      </c>
      <c r="D29" s="159" t="s">
        <v>33</v>
      </c>
      <c r="E29" s="159" t="s">
        <v>48</v>
      </c>
      <c r="F29" s="143" t="s">
        <v>122</v>
      </c>
      <c r="G29" s="143"/>
      <c r="H29" s="182">
        <f t="shared" si="1"/>
        <v>306202.26</v>
      </c>
      <c r="I29" s="147">
        <f t="shared" si="1"/>
        <v>128170.56</v>
      </c>
      <c r="J29" s="148">
        <f t="shared" si="1"/>
        <v>0.4185813651408059</v>
      </c>
    </row>
    <row r="30" spans="2:10" ht="34.5" customHeight="1">
      <c r="B30" s="138" t="s">
        <v>121</v>
      </c>
      <c r="C30" s="158">
        <v>303</v>
      </c>
      <c r="D30" s="159" t="s">
        <v>33</v>
      </c>
      <c r="E30" s="159" t="s">
        <v>48</v>
      </c>
      <c r="F30" s="143" t="s">
        <v>120</v>
      </c>
      <c r="G30" s="143"/>
      <c r="H30" s="182">
        <f>H31</f>
        <v>306202.26</v>
      </c>
      <c r="I30" s="147">
        <f>I31</f>
        <v>128170.56</v>
      </c>
      <c r="J30" s="148">
        <f>I30/H30*100%</f>
        <v>0.4185813651408059</v>
      </c>
    </row>
    <row r="31" spans="2:10" ht="33.75" customHeight="1">
      <c r="B31" s="138" t="s">
        <v>97</v>
      </c>
      <c r="C31" s="158">
        <v>303</v>
      </c>
      <c r="D31" s="159" t="s">
        <v>33</v>
      </c>
      <c r="E31" s="159" t="s">
        <v>48</v>
      </c>
      <c r="F31" s="143" t="s">
        <v>120</v>
      </c>
      <c r="G31" s="143" t="s">
        <v>82</v>
      </c>
      <c r="H31" s="182">
        <v>306202.26</v>
      </c>
      <c r="I31" s="147">
        <v>128170.56</v>
      </c>
      <c r="J31" s="148">
        <f>I31/H31</f>
        <v>0.4185813651408059</v>
      </c>
    </row>
    <row r="32" spans="2:10" ht="58.5" customHeight="1">
      <c r="B32" s="138" t="s">
        <v>79</v>
      </c>
      <c r="C32" s="158">
        <v>303</v>
      </c>
      <c r="D32" s="159" t="s">
        <v>33</v>
      </c>
      <c r="E32" s="159" t="s">
        <v>48</v>
      </c>
      <c r="F32" s="143" t="s">
        <v>207</v>
      </c>
      <c r="G32" s="143"/>
      <c r="H32" s="182">
        <f aca="true" t="shared" si="2" ref="H32:I34">H33</f>
        <v>46800</v>
      </c>
      <c r="I32" s="147">
        <f t="shared" si="2"/>
        <v>0</v>
      </c>
      <c r="J32" s="148"/>
    </row>
    <row r="33" spans="2:10" ht="33.75" customHeight="1">
      <c r="B33" s="138" t="s">
        <v>103</v>
      </c>
      <c r="C33" s="158">
        <v>303</v>
      </c>
      <c r="D33" s="159" t="s">
        <v>33</v>
      </c>
      <c r="E33" s="159" t="s">
        <v>48</v>
      </c>
      <c r="F33" s="143" t="s">
        <v>129</v>
      </c>
      <c r="G33" s="143"/>
      <c r="H33" s="182">
        <f t="shared" si="2"/>
        <v>46800</v>
      </c>
      <c r="I33" s="147">
        <f t="shared" si="2"/>
        <v>0</v>
      </c>
      <c r="J33" s="148"/>
    </row>
    <row r="34" spans="2:10" ht="141.75" customHeight="1">
      <c r="B34" s="138" t="s">
        <v>104</v>
      </c>
      <c r="C34" s="158">
        <v>303</v>
      </c>
      <c r="D34" s="159" t="s">
        <v>33</v>
      </c>
      <c r="E34" s="159" t="s">
        <v>48</v>
      </c>
      <c r="F34" s="143" t="s">
        <v>128</v>
      </c>
      <c r="G34" s="143"/>
      <c r="H34" s="182">
        <f t="shared" si="2"/>
        <v>46800</v>
      </c>
      <c r="I34" s="147">
        <f t="shared" si="2"/>
        <v>0</v>
      </c>
      <c r="J34" s="148"/>
    </row>
    <row r="35" spans="2:10" ht="18.75" customHeight="1">
      <c r="B35" s="138" t="s">
        <v>61</v>
      </c>
      <c r="C35" s="158">
        <v>303</v>
      </c>
      <c r="D35" s="159" t="s">
        <v>33</v>
      </c>
      <c r="E35" s="159" t="s">
        <v>48</v>
      </c>
      <c r="F35" s="143" t="s">
        <v>128</v>
      </c>
      <c r="G35" s="143" t="s">
        <v>206</v>
      </c>
      <c r="H35" s="182">
        <v>46800</v>
      </c>
      <c r="I35" s="147">
        <v>0</v>
      </c>
      <c r="J35" s="148"/>
    </row>
    <row r="36" spans="2:10" ht="15.75">
      <c r="B36" s="138" t="s">
        <v>77</v>
      </c>
      <c r="C36" s="143" t="s">
        <v>32</v>
      </c>
      <c r="D36" s="143" t="s">
        <v>34</v>
      </c>
      <c r="E36" s="143"/>
      <c r="F36" s="143"/>
      <c r="G36" s="143"/>
      <c r="H36" s="182">
        <f aca="true" t="shared" si="3" ref="H36:J40">H37</f>
        <v>81700</v>
      </c>
      <c r="I36" s="182">
        <f t="shared" si="3"/>
        <v>15200.58</v>
      </c>
      <c r="J36" s="148">
        <f t="shared" si="3"/>
        <v>0.24999983553269972</v>
      </c>
    </row>
    <row r="37" spans="2:10" ht="31.5">
      <c r="B37" s="138" t="s">
        <v>84</v>
      </c>
      <c r="C37" s="143" t="s">
        <v>32</v>
      </c>
      <c r="D37" s="143" t="s">
        <v>34</v>
      </c>
      <c r="E37" s="143" t="s">
        <v>40</v>
      </c>
      <c r="F37" s="143"/>
      <c r="G37" s="143"/>
      <c r="H37" s="182">
        <f t="shared" si="3"/>
        <v>81700</v>
      </c>
      <c r="I37" s="147">
        <f t="shared" si="3"/>
        <v>15200.58</v>
      </c>
      <c r="J37" s="148">
        <f t="shared" si="3"/>
        <v>0.24999983553269972</v>
      </c>
    </row>
    <row r="38" spans="2:10" ht="78" customHeight="1">
      <c r="B38" s="138" t="s">
        <v>101</v>
      </c>
      <c r="C38" s="143" t="s">
        <v>32</v>
      </c>
      <c r="D38" s="143" t="s">
        <v>34</v>
      </c>
      <c r="E38" s="143" t="s">
        <v>40</v>
      </c>
      <c r="F38" s="143" t="s">
        <v>127</v>
      </c>
      <c r="G38" s="143"/>
      <c r="H38" s="182">
        <f t="shared" si="3"/>
        <v>81700</v>
      </c>
      <c r="I38" s="147">
        <f t="shared" si="3"/>
        <v>15200.58</v>
      </c>
      <c r="J38" s="148">
        <f t="shared" si="3"/>
        <v>0.24999983553269972</v>
      </c>
    </row>
    <row r="39" spans="2:10" ht="31.5">
      <c r="B39" s="138" t="s">
        <v>85</v>
      </c>
      <c r="C39" s="143" t="s">
        <v>32</v>
      </c>
      <c r="D39" s="143" t="s">
        <v>34</v>
      </c>
      <c r="E39" s="143" t="s">
        <v>40</v>
      </c>
      <c r="F39" s="143" t="s">
        <v>126</v>
      </c>
      <c r="G39" s="143"/>
      <c r="H39" s="182">
        <f t="shared" si="3"/>
        <v>81700</v>
      </c>
      <c r="I39" s="147">
        <f t="shared" si="3"/>
        <v>15200.58</v>
      </c>
      <c r="J39" s="148">
        <f t="shared" si="3"/>
        <v>0.24999983553269972</v>
      </c>
    </row>
    <row r="40" spans="2:10" ht="47.25">
      <c r="B40" s="138" t="s">
        <v>102</v>
      </c>
      <c r="C40" s="143" t="s">
        <v>32</v>
      </c>
      <c r="D40" s="143" t="s">
        <v>34</v>
      </c>
      <c r="E40" s="143" t="s">
        <v>40</v>
      </c>
      <c r="F40" s="143" t="s">
        <v>125</v>
      </c>
      <c r="G40" s="143"/>
      <c r="H40" s="182">
        <f>H41+H42</f>
        <v>81700</v>
      </c>
      <c r="I40" s="147">
        <f>I41+I42</f>
        <v>15200.58</v>
      </c>
      <c r="J40" s="148">
        <f t="shared" si="3"/>
        <v>0.24999983553269972</v>
      </c>
    </row>
    <row r="41" spans="2:10" ht="90.75" customHeight="1">
      <c r="B41" s="138" t="s">
        <v>96</v>
      </c>
      <c r="C41" s="143" t="s">
        <v>32</v>
      </c>
      <c r="D41" s="143" t="s">
        <v>34</v>
      </c>
      <c r="E41" s="143" t="s">
        <v>40</v>
      </c>
      <c r="F41" s="143" t="s">
        <v>125</v>
      </c>
      <c r="G41" s="143" t="s">
        <v>80</v>
      </c>
      <c r="H41" s="182">
        <v>60802.36</v>
      </c>
      <c r="I41" s="147">
        <v>15200.58</v>
      </c>
      <c r="J41" s="148">
        <f>I41/H41*100%</f>
        <v>0.24999983553269972</v>
      </c>
    </row>
    <row r="42" spans="2:10" ht="31.5" customHeight="1">
      <c r="B42" s="138" t="s">
        <v>97</v>
      </c>
      <c r="C42" s="143" t="s">
        <v>32</v>
      </c>
      <c r="D42" s="143" t="s">
        <v>34</v>
      </c>
      <c r="E42" s="143" t="s">
        <v>40</v>
      </c>
      <c r="F42" s="143" t="s">
        <v>125</v>
      </c>
      <c r="G42" s="143" t="s">
        <v>82</v>
      </c>
      <c r="H42" s="182">
        <v>20897.64</v>
      </c>
      <c r="I42" s="184">
        <v>0</v>
      </c>
      <c r="J42" s="148">
        <v>0</v>
      </c>
    </row>
    <row r="43" spans="2:10" ht="20.25" customHeight="1">
      <c r="B43" s="138" t="s">
        <v>229</v>
      </c>
      <c r="C43" s="143" t="s">
        <v>32</v>
      </c>
      <c r="D43" s="143" t="s">
        <v>35</v>
      </c>
      <c r="E43" s="143"/>
      <c r="F43" s="143"/>
      <c r="G43" s="143"/>
      <c r="H43" s="182">
        <f aca="true" t="shared" si="4" ref="H43:J45">H44</f>
        <v>712.5</v>
      </c>
      <c r="I43" s="182">
        <f t="shared" si="4"/>
        <v>712.5</v>
      </c>
      <c r="J43" s="148">
        <f t="shared" si="4"/>
        <v>1</v>
      </c>
    </row>
    <row r="44" spans="2:10" ht="31.5" customHeight="1">
      <c r="B44" s="138" t="s">
        <v>203</v>
      </c>
      <c r="C44" s="143" t="s">
        <v>32</v>
      </c>
      <c r="D44" s="143" t="s">
        <v>35</v>
      </c>
      <c r="E44" s="143" t="s">
        <v>202</v>
      </c>
      <c r="F44" s="143"/>
      <c r="G44" s="143"/>
      <c r="H44" s="182">
        <f t="shared" si="4"/>
        <v>712.5</v>
      </c>
      <c r="I44" s="184">
        <f t="shared" si="4"/>
        <v>712.5</v>
      </c>
      <c r="J44" s="148">
        <f t="shared" si="4"/>
        <v>1</v>
      </c>
    </row>
    <row r="45" spans="2:10" ht="31.5" customHeight="1">
      <c r="B45" s="138" t="s">
        <v>215</v>
      </c>
      <c r="C45" s="143" t="s">
        <v>32</v>
      </c>
      <c r="D45" s="143" t="s">
        <v>35</v>
      </c>
      <c r="E45" s="143" t="s">
        <v>202</v>
      </c>
      <c r="F45" s="143" t="s">
        <v>214</v>
      </c>
      <c r="G45" s="143"/>
      <c r="H45" s="182">
        <f t="shared" si="4"/>
        <v>712.5</v>
      </c>
      <c r="I45" s="184">
        <f t="shared" si="4"/>
        <v>712.5</v>
      </c>
      <c r="J45" s="148">
        <f t="shared" si="4"/>
        <v>1</v>
      </c>
    </row>
    <row r="46" spans="2:10" ht="31.5" customHeight="1">
      <c r="B46" s="138" t="s">
        <v>97</v>
      </c>
      <c r="C46" s="143" t="s">
        <v>32</v>
      </c>
      <c r="D46" s="143" t="s">
        <v>35</v>
      </c>
      <c r="E46" s="143" t="s">
        <v>202</v>
      </c>
      <c r="F46" s="143" t="s">
        <v>214</v>
      </c>
      <c r="G46" s="143" t="s">
        <v>82</v>
      </c>
      <c r="H46" s="182">
        <v>712.5</v>
      </c>
      <c r="I46" s="184">
        <v>712.5</v>
      </c>
      <c r="J46" s="148">
        <f>I46/H46*100%</f>
        <v>1</v>
      </c>
    </row>
    <row r="47" spans="2:10" ht="20.25" customHeight="1">
      <c r="B47" s="138" t="s">
        <v>141</v>
      </c>
      <c r="C47" s="143" t="s">
        <v>32</v>
      </c>
      <c r="D47" s="143" t="s">
        <v>140</v>
      </c>
      <c r="E47" s="143"/>
      <c r="F47" s="143"/>
      <c r="G47" s="143"/>
      <c r="H47" s="182">
        <f>H48+H58</f>
        <v>196500</v>
      </c>
      <c r="I47" s="182">
        <f>I48+I58</f>
        <v>86198.59</v>
      </c>
      <c r="J47" s="148"/>
    </row>
    <row r="48" spans="2:10" ht="15.75">
      <c r="B48" s="138" t="s">
        <v>146</v>
      </c>
      <c r="C48" s="143" t="s">
        <v>32</v>
      </c>
      <c r="D48" s="143" t="s">
        <v>140</v>
      </c>
      <c r="E48" s="143" t="s">
        <v>40</v>
      </c>
      <c r="F48" s="143"/>
      <c r="G48" s="143"/>
      <c r="H48" s="182">
        <f>H49</f>
        <v>30500</v>
      </c>
      <c r="I48" s="182">
        <f>I49</f>
        <v>7909.2</v>
      </c>
      <c r="J48" s="148">
        <f aca="true" t="shared" si="5" ref="H48:J56">J49</f>
        <v>0</v>
      </c>
    </row>
    <row r="49" spans="2:10" ht="31.5">
      <c r="B49" s="138" t="s">
        <v>145</v>
      </c>
      <c r="C49" s="143" t="s">
        <v>32</v>
      </c>
      <c r="D49" s="143" t="s">
        <v>140</v>
      </c>
      <c r="E49" s="143" t="s">
        <v>40</v>
      </c>
      <c r="F49" s="143" t="s">
        <v>144</v>
      </c>
      <c r="G49" s="143"/>
      <c r="H49" s="182">
        <f>H52+H54+H50+H56</f>
        <v>30500</v>
      </c>
      <c r="I49" s="182">
        <f>I52+I54+I50+I56</f>
        <v>7909.2</v>
      </c>
      <c r="J49" s="148">
        <f>J52</f>
        <v>0</v>
      </c>
    </row>
    <row r="50" spans="2:10" ht="15.75">
      <c r="B50" s="138" t="s">
        <v>209</v>
      </c>
      <c r="C50" s="143" t="s">
        <v>32</v>
      </c>
      <c r="D50" s="143" t="s">
        <v>140</v>
      </c>
      <c r="E50" s="143" t="s">
        <v>40</v>
      </c>
      <c r="F50" s="143" t="s">
        <v>208</v>
      </c>
      <c r="G50" s="143"/>
      <c r="H50" s="182">
        <f t="shared" si="5"/>
        <v>28000</v>
      </c>
      <c r="I50" s="184">
        <f t="shared" si="5"/>
        <v>7909.2</v>
      </c>
      <c r="J50" s="148">
        <f t="shared" si="5"/>
        <v>0</v>
      </c>
    </row>
    <row r="51" spans="2:10" ht="31.5">
      <c r="B51" s="138" t="s">
        <v>97</v>
      </c>
      <c r="C51" s="143" t="s">
        <v>32</v>
      </c>
      <c r="D51" s="143" t="s">
        <v>140</v>
      </c>
      <c r="E51" s="143" t="s">
        <v>40</v>
      </c>
      <c r="F51" s="143" t="s">
        <v>208</v>
      </c>
      <c r="G51" s="143" t="s">
        <v>82</v>
      </c>
      <c r="H51" s="182">
        <v>28000</v>
      </c>
      <c r="I51" s="184">
        <v>7909.2</v>
      </c>
      <c r="J51" s="148">
        <f t="shared" si="5"/>
        <v>0</v>
      </c>
    </row>
    <row r="52" spans="2:10" ht="31.5">
      <c r="B52" s="138" t="s">
        <v>210</v>
      </c>
      <c r="C52" s="143" t="s">
        <v>32</v>
      </c>
      <c r="D52" s="143" t="s">
        <v>140</v>
      </c>
      <c r="E52" s="143" t="s">
        <v>40</v>
      </c>
      <c r="F52" s="143" t="s">
        <v>143</v>
      </c>
      <c r="G52" s="143"/>
      <c r="H52" s="182">
        <f t="shared" si="5"/>
        <v>1500</v>
      </c>
      <c r="I52" s="184">
        <f t="shared" si="5"/>
        <v>0</v>
      </c>
      <c r="J52" s="148">
        <f t="shared" si="5"/>
        <v>0</v>
      </c>
    </row>
    <row r="53" spans="2:10" ht="31.5">
      <c r="B53" s="138" t="s">
        <v>97</v>
      </c>
      <c r="C53" s="143" t="s">
        <v>32</v>
      </c>
      <c r="D53" s="143" t="s">
        <v>140</v>
      </c>
      <c r="E53" s="143" t="s">
        <v>40</v>
      </c>
      <c r="F53" s="143" t="s">
        <v>143</v>
      </c>
      <c r="G53" s="143" t="s">
        <v>82</v>
      </c>
      <c r="H53" s="182">
        <v>1500</v>
      </c>
      <c r="I53" s="184">
        <f t="shared" si="5"/>
        <v>0</v>
      </c>
      <c r="J53" s="148">
        <f t="shared" si="5"/>
        <v>0</v>
      </c>
    </row>
    <row r="54" spans="2:10" ht="15.75">
      <c r="B54" s="138" t="s">
        <v>211</v>
      </c>
      <c r="C54" s="143" t="s">
        <v>32</v>
      </c>
      <c r="D54" s="143" t="s">
        <v>140</v>
      </c>
      <c r="E54" s="143" t="s">
        <v>40</v>
      </c>
      <c r="F54" s="143" t="s">
        <v>142</v>
      </c>
      <c r="G54" s="143"/>
      <c r="H54" s="182">
        <f t="shared" si="5"/>
        <v>500</v>
      </c>
      <c r="I54" s="184">
        <f t="shared" si="5"/>
        <v>0</v>
      </c>
      <c r="J54" s="148">
        <f t="shared" si="5"/>
        <v>0</v>
      </c>
    </row>
    <row r="55" spans="2:10" ht="31.5">
      <c r="B55" s="138" t="s">
        <v>97</v>
      </c>
      <c r="C55" s="143" t="s">
        <v>32</v>
      </c>
      <c r="D55" s="143" t="s">
        <v>140</v>
      </c>
      <c r="E55" s="143" t="s">
        <v>40</v>
      </c>
      <c r="F55" s="143" t="s">
        <v>142</v>
      </c>
      <c r="G55" s="143" t="s">
        <v>82</v>
      </c>
      <c r="H55" s="182">
        <v>500</v>
      </c>
      <c r="I55" s="184">
        <v>0</v>
      </c>
      <c r="J55" s="148">
        <f>I55/H55*100%</f>
        <v>0</v>
      </c>
    </row>
    <row r="56" spans="2:10" ht="31.5">
      <c r="B56" s="138" t="s">
        <v>212</v>
      </c>
      <c r="C56" s="143" t="s">
        <v>32</v>
      </c>
      <c r="D56" s="143" t="s">
        <v>140</v>
      </c>
      <c r="E56" s="143" t="s">
        <v>40</v>
      </c>
      <c r="F56" s="143" t="s">
        <v>213</v>
      </c>
      <c r="G56" s="143"/>
      <c r="H56" s="182">
        <f t="shared" si="5"/>
        <v>500</v>
      </c>
      <c r="I56" s="184">
        <f t="shared" si="5"/>
        <v>0</v>
      </c>
      <c r="J56" s="148">
        <f t="shared" si="5"/>
        <v>0</v>
      </c>
    </row>
    <row r="57" spans="2:10" ht="33" customHeight="1">
      <c r="B57" s="138" t="s">
        <v>97</v>
      </c>
      <c r="C57" s="143" t="s">
        <v>32</v>
      </c>
      <c r="D57" s="143" t="s">
        <v>140</v>
      </c>
      <c r="E57" s="143" t="s">
        <v>40</v>
      </c>
      <c r="F57" s="143" t="s">
        <v>213</v>
      </c>
      <c r="G57" s="143" t="s">
        <v>82</v>
      </c>
      <c r="H57" s="182">
        <v>500</v>
      </c>
      <c r="I57" s="184">
        <v>0</v>
      </c>
      <c r="J57" s="148">
        <f>I57/H57*100%</f>
        <v>0</v>
      </c>
    </row>
    <row r="58" spans="2:10" ht="33" customHeight="1">
      <c r="B58" s="138" t="s">
        <v>219</v>
      </c>
      <c r="C58" s="143" t="s">
        <v>32</v>
      </c>
      <c r="D58" s="143" t="s">
        <v>140</v>
      </c>
      <c r="E58" s="143" t="s">
        <v>140</v>
      </c>
      <c r="F58" s="143" t="s">
        <v>218</v>
      </c>
      <c r="G58" s="143"/>
      <c r="H58" s="182">
        <f aca="true" t="shared" si="6" ref="H58:J59">H59</f>
        <v>166000</v>
      </c>
      <c r="I58" s="184">
        <f t="shared" si="6"/>
        <v>78289.39</v>
      </c>
      <c r="J58" s="148">
        <f t="shared" si="6"/>
        <v>0.45801887658123336</v>
      </c>
    </row>
    <row r="59" spans="2:10" ht="33" customHeight="1">
      <c r="B59" s="138" t="s">
        <v>217</v>
      </c>
      <c r="C59" s="143" t="s">
        <v>32</v>
      </c>
      <c r="D59" s="143" t="s">
        <v>140</v>
      </c>
      <c r="E59" s="143" t="s">
        <v>140</v>
      </c>
      <c r="F59" s="143" t="s">
        <v>216</v>
      </c>
      <c r="G59" s="143"/>
      <c r="H59" s="182">
        <f>H60+H62</f>
        <v>166000</v>
      </c>
      <c r="I59" s="182">
        <f>I60+I62</f>
        <v>78289.39</v>
      </c>
      <c r="J59" s="148">
        <f t="shared" si="6"/>
        <v>0.45801887658123336</v>
      </c>
    </row>
    <row r="60" spans="2:10" ht="33" customHeight="1">
      <c r="B60" s="138" t="s">
        <v>215</v>
      </c>
      <c r="C60" s="143" t="s">
        <v>32</v>
      </c>
      <c r="D60" s="143" t="s">
        <v>140</v>
      </c>
      <c r="E60" s="143" t="s">
        <v>140</v>
      </c>
      <c r="F60" s="143" t="s">
        <v>214</v>
      </c>
      <c r="G60" s="143"/>
      <c r="H60" s="182">
        <f>H61</f>
        <v>161833.33</v>
      </c>
      <c r="I60" s="147">
        <f>I61</f>
        <v>74122.72</v>
      </c>
      <c r="J60" s="148">
        <f>I60/H60*100%</f>
        <v>0.45801887658123336</v>
      </c>
    </row>
    <row r="61" spans="2:10" ht="33" customHeight="1">
      <c r="B61" s="138" t="s">
        <v>97</v>
      </c>
      <c r="C61" s="143" t="s">
        <v>32</v>
      </c>
      <c r="D61" s="143" t="s">
        <v>140</v>
      </c>
      <c r="E61" s="143" t="s">
        <v>140</v>
      </c>
      <c r="F61" s="143" t="s">
        <v>214</v>
      </c>
      <c r="G61" s="143" t="s">
        <v>82</v>
      </c>
      <c r="H61" s="182">
        <v>161833.33</v>
      </c>
      <c r="I61" s="147">
        <v>74122.72</v>
      </c>
      <c r="J61" s="148">
        <f>I61/H61*100%</f>
        <v>0.45801887658123336</v>
      </c>
    </row>
    <row r="62" spans="2:10" ht="33" customHeight="1">
      <c r="B62" s="138" t="s">
        <v>220</v>
      </c>
      <c r="C62" s="143" t="s">
        <v>32</v>
      </c>
      <c r="D62" s="143" t="s">
        <v>140</v>
      </c>
      <c r="E62" s="143" t="s">
        <v>140</v>
      </c>
      <c r="F62" s="143" t="s">
        <v>214</v>
      </c>
      <c r="G62" s="143"/>
      <c r="H62" s="182">
        <f>H63</f>
        <v>4166.67</v>
      </c>
      <c r="I62" s="147">
        <f>I63</f>
        <v>4166.67</v>
      </c>
      <c r="J62" s="148">
        <f>J63</f>
        <v>1</v>
      </c>
    </row>
    <row r="63" spans="2:10" ht="21.75" customHeight="1">
      <c r="B63" s="153" t="s">
        <v>98</v>
      </c>
      <c r="C63" s="143" t="s">
        <v>32</v>
      </c>
      <c r="D63" s="143" t="s">
        <v>140</v>
      </c>
      <c r="E63" s="143" t="s">
        <v>140</v>
      </c>
      <c r="F63" s="143" t="s">
        <v>214</v>
      </c>
      <c r="G63" s="143" t="s">
        <v>99</v>
      </c>
      <c r="H63" s="182">
        <v>4166.67</v>
      </c>
      <c r="I63" s="147">
        <v>4166.67</v>
      </c>
      <c r="J63" s="148">
        <f>I63/H63*100%</f>
        <v>1</v>
      </c>
    </row>
    <row r="64" spans="2:10" ht="15.75">
      <c r="B64" s="169" t="s">
        <v>78</v>
      </c>
      <c r="C64" s="143" t="s">
        <v>32</v>
      </c>
      <c r="D64" s="143" t="s">
        <v>36</v>
      </c>
      <c r="E64" s="143"/>
      <c r="F64" s="143"/>
      <c r="G64" s="143"/>
      <c r="H64" s="182">
        <f>H71+H65</f>
        <v>878402.26</v>
      </c>
      <c r="I64" s="182">
        <f>I71+I65</f>
        <v>37629.58</v>
      </c>
      <c r="J64" s="148">
        <f>J71</f>
        <v>0.11659850219638757</v>
      </c>
    </row>
    <row r="65" spans="2:10" ht="15.75">
      <c r="B65" s="169" t="s">
        <v>199</v>
      </c>
      <c r="C65" s="143" t="s">
        <v>32</v>
      </c>
      <c r="D65" s="143" t="s">
        <v>36</v>
      </c>
      <c r="E65" s="143" t="s">
        <v>33</v>
      </c>
      <c r="F65" s="143"/>
      <c r="G65" s="143"/>
      <c r="H65" s="182">
        <f>H66+H69</f>
        <v>120350</v>
      </c>
      <c r="I65" s="184">
        <f>I66</f>
        <v>7774.27</v>
      </c>
      <c r="J65" s="148">
        <f>J66</f>
        <v>0.06513841642228739</v>
      </c>
    </row>
    <row r="66" spans="2:10" ht="47.25">
      <c r="B66" s="138" t="s">
        <v>123</v>
      </c>
      <c r="C66" s="143" t="s">
        <v>32</v>
      </c>
      <c r="D66" s="143" t="s">
        <v>36</v>
      </c>
      <c r="E66" s="143" t="s">
        <v>33</v>
      </c>
      <c r="F66" s="143" t="s">
        <v>124</v>
      </c>
      <c r="G66" s="143"/>
      <c r="H66" s="182">
        <f>H67</f>
        <v>119350</v>
      </c>
      <c r="I66" s="182">
        <f>I67</f>
        <v>7774.27</v>
      </c>
      <c r="J66" s="148">
        <f>J67</f>
        <v>0.06513841642228739</v>
      </c>
    </row>
    <row r="67" spans="2:10" ht="15.75">
      <c r="B67" s="169" t="s">
        <v>230</v>
      </c>
      <c r="C67" s="143" t="s">
        <v>32</v>
      </c>
      <c r="D67" s="143" t="s">
        <v>36</v>
      </c>
      <c r="E67" s="143" t="s">
        <v>33</v>
      </c>
      <c r="F67" s="143" t="s">
        <v>231</v>
      </c>
      <c r="G67" s="143"/>
      <c r="H67" s="182">
        <f>H68</f>
        <v>119350</v>
      </c>
      <c r="I67" s="184">
        <f>I68</f>
        <v>7774.27</v>
      </c>
      <c r="J67" s="148">
        <f aca="true" t="shared" si="7" ref="H67:J69">J68</f>
        <v>0.06513841642228739</v>
      </c>
    </row>
    <row r="68" spans="2:10" ht="32.25" customHeight="1">
      <c r="B68" s="138" t="s">
        <v>97</v>
      </c>
      <c r="C68" s="143" t="s">
        <v>32</v>
      </c>
      <c r="D68" s="143" t="s">
        <v>36</v>
      </c>
      <c r="E68" s="143" t="s">
        <v>33</v>
      </c>
      <c r="F68" s="143" t="s">
        <v>231</v>
      </c>
      <c r="G68" s="143" t="s">
        <v>82</v>
      </c>
      <c r="H68" s="182">
        <v>119350</v>
      </c>
      <c r="I68" s="184">
        <v>7774.27</v>
      </c>
      <c r="J68" s="148">
        <f>I68/H68*100%</f>
        <v>0.06513841642228739</v>
      </c>
    </row>
    <row r="69" spans="2:10" ht="32.25" customHeight="1">
      <c r="B69" s="138" t="s">
        <v>232</v>
      </c>
      <c r="C69" s="143" t="s">
        <v>32</v>
      </c>
      <c r="D69" s="143" t="s">
        <v>36</v>
      </c>
      <c r="E69" s="143" t="s">
        <v>33</v>
      </c>
      <c r="F69" s="143" t="s">
        <v>233</v>
      </c>
      <c r="G69" s="143"/>
      <c r="H69" s="182">
        <f t="shared" si="7"/>
        <v>1000</v>
      </c>
      <c r="I69" s="184">
        <f t="shared" si="7"/>
        <v>0</v>
      </c>
      <c r="J69" s="148">
        <f t="shared" si="7"/>
        <v>0</v>
      </c>
    </row>
    <row r="70" spans="2:10" ht="32.25" customHeight="1">
      <c r="B70" s="138" t="s">
        <v>97</v>
      </c>
      <c r="C70" s="143" t="s">
        <v>32</v>
      </c>
      <c r="D70" s="143" t="s">
        <v>36</v>
      </c>
      <c r="E70" s="143" t="s">
        <v>33</v>
      </c>
      <c r="F70" s="143" t="s">
        <v>233</v>
      </c>
      <c r="G70" s="143" t="s">
        <v>82</v>
      </c>
      <c r="H70" s="182">
        <v>1000</v>
      </c>
      <c r="I70" s="184">
        <v>0</v>
      </c>
      <c r="J70" s="148">
        <f>I70/H70*100%</f>
        <v>0</v>
      </c>
    </row>
    <row r="71" spans="2:10" ht="31.5">
      <c r="B71" s="138" t="s">
        <v>112</v>
      </c>
      <c r="C71" s="143" t="s">
        <v>32</v>
      </c>
      <c r="D71" s="143" t="s">
        <v>36</v>
      </c>
      <c r="E71" s="143" t="s">
        <v>35</v>
      </c>
      <c r="F71" s="143"/>
      <c r="G71" s="143"/>
      <c r="H71" s="182">
        <f>H72+H77+H79</f>
        <v>758052.26</v>
      </c>
      <c r="I71" s="147">
        <f>I72+I77</f>
        <v>29855.31</v>
      </c>
      <c r="J71" s="148">
        <f aca="true" t="shared" si="8" ref="H71:J73">J72</f>
        <v>0.11659850219638757</v>
      </c>
    </row>
    <row r="72" spans="2:12" ht="47.25">
      <c r="B72" s="138" t="s">
        <v>123</v>
      </c>
      <c r="C72" s="143" t="s">
        <v>32</v>
      </c>
      <c r="D72" s="143" t="s">
        <v>36</v>
      </c>
      <c r="E72" s="143" t="s">
        <v>35</v>
      </c>
      <c r="F72" s="143" t="s">
        <v>124</v>
      </c>
      <c r="G72" s="143"/>
      <c r="H72" s="182">
        <f t="shared" si="8"/>
        <v>256052.26</v>
      </c>
      <c r="I72" s="147">
        <f t="shared" si="8"/>
        <v>29855.31</v>
      </c>
      <c r="J72" s="148">
        <f t="shared" si="8"/>
        <v>0.11659850219638757</v>
      </c>
      <c r="L72">
        <v>0</v>
      </c>
    </row>
    <row r="73" spans="2:10" ht="47.25">
      <c r="B73" s="138" t="s">
        <v>123</v>
      </c>
      <c r="C73" s="143" t="s">
        <v>32</v>
      </c>
      <c r="D73" s="143" t="s">
        <v>36</v>
      </c>
      <c r="E73" s="143" t="s">
        <v>35</v>
      </c>
      <c r="F73" s="143" t="s">
        <v>122</v>
      </c>
      <c r="G73" s="143"/>
      <c r="H73" s="182">
        <f t="shared" si="8"/>
        <v>256052.26</v>
      </c>
      <c r="I73" s="147">
        <f t="shared" si="8"/>
        <v>29855.31</v>
      </c>
      <c r="J73" s="148">
        <f t="shared" si="8"/>
        <v>0.11659850219638757</v>
      </c>
    </row>
    <row r="74" spans="2:10" ht="28.5" customHeight="1">
      <c r="B74" s="138" t="s">
        <v>121</v>
      </c>
      <c r="C74" s="143" t="s">
        <v>32</v>
      </c>
      <c r="D74" s="143" t="s">
        <v>36</v>
      </c>
      <c r="E74" s="143" t="s">
        <v>35</v>
      </c>
      <c r="F74" s="143" t="s">
        <v>120</v>
      </c>
      <c r="G74" s="143"/>
      <c r="H74" s="182">
        <f>H75+H76</f>
        <v>256052.26</v>
      </c>
      <c r="I74" s="182">
        <f>I75+I76</f>
        <v>29855.31</v>
      </c>
      <c r="J74" s="148">
        <f>I74/H74*100%</f>
        <v>0.11659850219638757</v>
      </c>
    </row>
    <row r="75" spans="2:10" ht="98.25" customHeight="1">
      <c r="B75" s="138" t="s">
        <v>96</v>
      </c>
      <c r="C75" s="143" t="s">
        <v>32</v>
      </c>
      <c r="D75" s="143" t="s">
        <v>36</v>
      </c>
      <c r="E75" s="143" t="s">
        <v>35</v>
      </c>
      <c r="F75" s="143" t="s">
        <v>120</v>
      </c>
      <c r="G75" s="143" t="s">
        <v>80</v>
      </c>
      <c r="H75" s="182">
        <v>1000</v>
      </c>
      <c r="I75" s="147">
        <v>1000</v>
      </c>
      <c r="J75" s="148">
        <f>I75/H75*100%</f>
        <v>1</v>
      </c>
    </row>
    <row r="76" spans="2:10" ht="31.5" customHeight="1">
      <c r="B76" s="138" t="s">
        <v>97</v>
      </c>
      <c r="C76" s="143" t="s">
        <v>32</v>
      </c>
      <c r="D76" s="143" t="s">
        <v>36</v>
      </c>
      <c r="E76" s="143" t="s">
        <v>35</v>
      </c>
      <c r="F76" s="143" t="s">
        <v>120</v>
      </c>
      <c r="G76" s="143" t="s">
        <v>82</v>
      </c>
      <c r="H76" s="182">
        <v>255052.26</v>
      </c>
      <c r="I76" s="147">
        <v>28855.31</v>
      </c>
      <c r="J76" s="148">
        <f>I76/H76*100%</f>
        <v>0.11313489243341737</v>
      </c>
    </row>
    <row r="77" spans="2:10" ht="45.75" customHeight="1">
      <c r="B77" s="138" t="s">
        <v>221</v>
      </c>
      <c r="C77" s="143" t="s">
        <v>32</v>
      </c>
      <c r="D77" s="143" t="s">
        <v>36</v>
      </c>
      <c r="E77" s="143" t="s">
        <v>35</v>
      </c>
      <c r="F77" s="143" t="s">
        <v>147</v>
      </c>
      <c r="G77" s="143"/>
      <c r="H77" s="182">
        <f>H78</f>
        <v>2000</v>
      </c>
      <c r="I77" s="147">
        <f>I78</f>
        <v>0</v>
      </c>
      <c r="J77" s="148">
        <f>J78</f>
        <v>0</v>
      </c>
    </row>
    <row r="78" spans="2:10" ht="28.5" customHeight="1">
      <c r="B78" s="138" t="s">
        <v>97</v>
      </c>
      <c r="C78" s="143" t="s">
        <v>32</v>
      </c>
      <c r="D78" s="143" t="s">
        <v>36</v>
      </c>
      <c r="E78" s="143" t="s">
        <v>35</v>
      </c>
      <c r="F78" s="143" t="s">
        <v>147</v>
      </c>
      <c r="G78" s="143" t="s">
        <v>82</v>
      </c>
      <c r="H78" s="182">
        <v>2000</v>
      </c>
      <c r="I78" s="147">
        <v>0</v>
      </c>
      <c r="J78" s="148">
        <v>0</v>
      </c>
    </row>
    <row r="79" spans="2:10" ht="64.5" customHeight="1">
      <c r="B79" s="138" t="s">
        <v>222</v>
      </c>
      <c r="C79" s="143" t="s">
        <v>32</v>
      </c>
      <c r="D79" s="143" t="s">
        <v>36</v>
      </c>
      <c r="E79" s="143" t="s">
        <v>35</v>
      </c>
      <c r="F79" s="143" t="s">
        <v>147</v>
      </c>
      <c r="G79" s="143"/>
      <c r="H79" s="182">
        <f>H80</f>
        <v>500000</v>
      </c>
      <c r="I79" s="147">
        <f>I80</f>
        <v>0</v>
      </c>
      <c r="J79" s="148">
        <f>J80</f>
        <v>0</v>
      </c>
    </row>
    <row r="80" spans="2:10" ht="30" customHeight="1">
      <c r="B80" s="138" t="s">
        <v>97</v>
      </c>
      <c r="C80" s="143" t="s">
        <v>32</v>
      </c>
      <c r="D80" s="143" t="s">
        <v>36</v>
      </c>
      <c r="E80" s="143" t="s">
        <v>35</v>
      </c>
      <c r="F80" s="143" t="s">
        <v>223</v>
      </c>
      <c r="G80" s="143" t="s">
        <v>82</v>
      </c>
      <c r="H80" s="182">
        <v>500000</v>
      </c>
      <c r="I80" s="147">
        <v>0</v>
      </c>
      <c r="J80" s="148">
        <v>0</v>
      </c>
    </row>
    <row r="81" spans="2:10" ht="15.75">
      <c r="B81" s="138" t="s">
        <v>224</v>
      </c>
      <c r="C81" s="143" t="s">
        <v>32</v>
      </c>
      <c r="D81" s="143" t="s">
        <v>76</v>
      </c>
      <c r="E81" s="143"/>
      <c r="F81" s="143"/>
      <c r="G81" s="143"/>
      <c r="H81" s="182">
        <f aca="true" t="shared" si="9" ref="H81:J83">H82</f>
        <v>30211.93</v>
      </c>
      <c r="I81" s="147">
        <f t="shared" si="9"/>
        <v>18995</v>
      </c>
      <c r="J81" s="148">
        <f t="shared" si="9"/>
        <v>0.6287251426837014</v>
      </c>
    </row>
    <row r="82" spans="2:10" ht="15.75">
      <c r="B82" s="138" t="s">
        <v>225</v>
      </c>
      <c r="C82" s="143" t="s">
        <v>32</v>
      </c>
      <c r="D82" s="143" t="s">
        <v>76</v>
      </c>
      <c r="E82" s="143" t="s">
        <v>34</v>
      </c>
      <c r="F82" s="143"/>
      <c r="G82" s="143"/>
      <c r="H82" s="182">
        <f t="shared" si="9"/>
        <v>30211.93</v>
      </c>
      <c r="I82" s="147">
        <f t="shared" si="9"/>
        <v>18995</v>
      </c>
      <c r="J82" s="148">
        <f t="shared" si="9"/>
        <v>0.6287251426837014</v>
      </c>
    </row>
    <row r="83" spans="2:10" ht="36" customHeight="1">
      <c r="B83" s="138" t="s">
        <v>226</v>
      </c>
      <c r="C83" s="143" t="s">
        <v>32</v>
      </c>
      <c r="D83" s="143" t="s">
        <v>76</v>
      </c>
      <c r="E83" s="143" t="s">
        <v>34</v>
      </c>
      <c r="F83" s="143" t="s">
        <v>227</v>
      </c>
      <c r="G83" s="143"/>
      <c r="H83" s="182">
        <f t="shared" si="9"/>
        <v>30211.93</v>
      </c>
      <c r="I83" s="147">
        <f t="shared" si="9"/>
        <v>18995</v>
      </c>
      <c r="J83" s="148">
        <f t="shared" si="9"/>
        <v>0.6287251426837014</v>
      </c>
    </row>
    <row r="84" spans="2:10" ht="30.75" customHeight="1">
      <c r="B84" s="138" t="s">
        <v>97</v>
      </c>
      <c r="C84" s="143" t="s">
        <v>32</v>
      </c>
      <c r="D84" s="143" t="s">
        <v>76</v>
      </c>
      <c r="E84" s="143" t="s">
        <v>34</v>
      </c>
      <c r="F84" s="143" t="s">
        <v>228</v>
      </c>
      <c r="G84" s="143" t="s">
        <v>82</v>
      </c>
      <c r="H84" s="182">
        <v>30211.93</v>
      </c>
      <c r="I84" s="147">
        <v>18995</v>
      </c>
      <c r="J84" s="148">
        <f>I84/H84*100%</f>
        <v>0.6287251426837014</v>
      </c>
    </row>
    <row r="85" spans="2:10" ht="15.75">
      <c r="B85" s="138" t="s">
        <v>89</v>
      </c>
      <c r="C85" s="143"/>
      <c r="D85" s="143"/>
      <c r="E85" s="143"/>
      <c r="F85" s="143"/>
      <c r="G85" s="143"/>
      <c r="H85" s="182">
        <f>H13+H36+H43+H47+H64+H81</f>
        <v>2399777.43</v>
      </c>
      <c r="I85" s="182">
        <f>I13+I36+I43+I47+I64+I81</f>
        <v>458736.22000000003</v>
      </c>
      <c r="J85" s="148">
        <f>I85/H85*100%</f>
        <v>0.19115781916492147</v>
      </c>
    </row>
    <row r="86" spans="2:10" ht="15.75">
      <c r="B86" s="67"/>
      <c r="C86" s="67"/>
      <c r="D86" s="173"/>
      <c r="E86" s="67"/>
      <c r="F86" s="67"/>
      <c r="G86" s="67"/>
      <c r="H86" s="67"/>
      <c r="I86" s="67"/>
      <c r="J86" s="67"/>
    </row>
    <row r="87" ht="15">
      <c r="D87" s="67"/>
    </row>
  </sheetData>
  <sheetProtection/>
  <mergeCells count="8">
    <mergeCell ref="B9:J10"/>
    <mergeCell ref="B1:J1"/>
    <mergeCell ref="B2:J2"/>
    <mergeCell ref="B4:J4"/>
    <mergeCell ref="B5:J5"/>
    <mergeCell ref="B6:J6"/>
    <mergeCell ref="B7:J7"/>
    <mergeCell ref="C3:J3"/>
  </mergeCells>
  <printOptions/>
  <pageMargins left="1.1811023622047245" right="0.3937007874015748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1</dc:creator>
  <cp:keywords/>
  <dc:description/>
  <cp:lastModifiedBy>Secretar</cp:lastModifiedBy>
  <cp:lastPrinted>2019-05-23T05:28:27Z</cp:lastPrinted>
  <dcterms:created xsi:type="dcterms:W3CDTF">2006-04-04T06:58:31Z</dcterms:created>
  <dcterms:modified xsi:type="dcterms:W3CDTF">2019-11-07T04:13:51Z</dcterms:modified>
  <cp:category/>
  <cp:version/>
  <cp:contentType/>
  <cp:contentStatus/>
</cp:coreProperties>
</file>